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oali/Documents/Stock analysis/Computation files/"/>
    </mc:Choice>
  </mc:AlternateContent>
  <xr:revisionPtr revIDLastSave="0" documentId="13_ncr:1_{FBC22031-32AB-CF42-B789-1A8047B57410}" xr6:coauthVersionLast="47" xr6:coauthVersionMax="47" xr10:uidLastSave="{00000000-0000-0000-0000-000000000000}"/>
  <bookViews>
    <workbookView xWindow="0" yWindow="760" windowWidth="34560" windowHeight="20100" xr2:uid="{00000000-000D-0000-FFFF-FFFF00000000}"/>
  </bookViews>
  <sheets>
    <sheet name="Dividend cut risk score" sheetId="1" r:id="rId1"/>
    <sheet name="Keymetrics" sheetId="2" r:id="rId2"/>
    <sheet name="Income statement" sheetId="3" r:id="rId3"/>
    <sheet name="Statement of cash flows" sheetId="4" r:id="rId4"/>
    <sheet name="financial growth"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31" i="1" l="1"/>
  <c r="N38" i="1" s="1"/>
  <c r="J45" i="1"/>
  <c r="K45" i="1" s="1"/>
  <c r="I45" i="1"/>
  <c r="J44" i="1"/>
  <c r="K44" i="1" s="1"/>
  <c r="I44" i="1"/>
  <c r="K43" i="1"/>
  <c r="J43" i="1"/>
  <c r="I43" i="1"/>
  <c r="J42" i="1"/>
  <c r="I42" i="1"/>
  <c r="K42" i="1" s="1"/>
  <c r="J41" i="1"/>
  <c r="K41" i="1" s="1"/>
  <c r="S27" i="1" s="1"/>
  <c r="T27" i="1" s="1"/>
  <c r="I41" i="1"/>
  <c r="M31" i="1"/>
  <c r="N31" i="1" s="1"/>
  <c r="Q27" i="1"/>
  <c r="R27" i="1" s="1"/>
  <c r="O27" i="1"/>
  <c r="P27" i="1" s="1"/>
  <c r="M27" i="1"/>
  <c r="N27" i="1" s="1"/>
  <c r="J14" i="1"/>
  <c r="T31" i="1" l="1"/>
  <c r="J22" i="1"/>
  <c r="J23" i="1"/>
  <c r="J32" i="1"/>
  <c r="J25" i="1"/>
  <c r="J15" i="1"/>
  <c r="K15" i="1" s="1"/>
  <c r="J16" i="1"/>
  <c r="K16" i="1" s="1"/>
  <c r="J24" i="1"/>
  <c r="K24" i="1" s="1"/>
  <c r="J28" i="1"/>
  <c r="J17" i="1"/>
  <c r="K17" i="1" s="1"/>
  <c r="J33" i="1"/>
  <c r="K33" i="1" s="1"/>
  <c r="J29" i="1"/>
  <c r="K29" i="1" s="1"/>
  <c r="J34" i="1"/>
  <c r="J30" i="1"/>
  <c r="J35" i="1"/>
  <c r="J31" i="1"/>
  <c r="J36" i="1"/>
  <c r="J11" i="1"/>
  <c r="J18" i="1"/>
  <c r="J26" i="1"/>
  <c r="J12" i="1"/>
  <c r="K12" i="1" s="1"/>
  <c r="J19" i="1"/>
  <c r="K19" i="1" s="1"/>
  <c r="J27" i="1"/>
  <c r="K27" i="1" s="1"/>
  <c r="J20" i="1"/>
  <c r="K20" i="1" s="1"/>
  <c r="J13" i="1"/>
  <c r="K13" i="1" s="1"/>
  <c r="J21" i="1"/>
  <c r="K34" i="1" l="1"/>
  <c r="K28" i="1"/>
  <c r="K35" i="1"/>
  <c r="K30" i="1"/>
  <c r="K32" i="1"/>
  <c r="K23" i="1"/>
  <c r="K25" i="1"/>
  <c r="K21" i="1"/>
  <c r="K26" i="1"/>
  <c r="K22" i="1"/>
  <c r="K18" i="1"/>
  <c r="Q31" i="1"/>
  <c r="R31" i="1" s="1"/>
  <c r="O31" i="1"/>
  <c r="K36" i="1"/>
  <c r="K31" i="1"/>
  <c r="K14" i="1"/>
  <c r="P31" i="1" l="1"/>
  <c r="N36" i="1" s="1"/>
  <c r="N39" i="1" s="1"/>
  <c r="O39" i="1" s="1"/>
  <c r="N37" i="1"/>
</calcChain>
</file>

<file path=xl/sharedStrings.xml><?xml version="1.0" encoding="utf-8"?>
<sst xmlns="http://schemas.openxmlformats.org/spreadsheetml/2006/main" count="1291" uniqueCount="825">
  <si>
    <t>JNJ</t>
  </si>
  <si>
    <t>years</t>
  </si>
  <si>
    <t>quarters</t>
  </si>
  <si>
    <t>year</t>
  </si>
  <si>
    <t>annual dividend</t>
  </si>
  <si>
    <t>label</t>
  </si>
  <si>
    <t>adjDividend</t>
  </si>
  <si>
    <t>dividend</t>
  </si>
  <si>
    <t>recordDate</t>
  </si>
  <si>
    <t>paymentDate</t>
  </si>
  <si>
    <t>declarationDate</t>
  </si>
  <si>
    <t>2024-11-26</t>
  </si>
  <si>
    <t>November 26, 24</t>
  </si>
  <si>
    <t>2024-12-10</t>
  </si>
  <si>
    <t>2024-10-15</t>
  </si>
  <si>
    <t>2024-08-27</t>
  </si>
  <si>
    <t>August 27, 24</t>
  </si>
  <si>
    <t>2024-09-10</t>
  </si>
  <si>
    <t>2024-07-17</t>
  </si>
  <si>
    <t>2024-05-20</t>
  </si>
  <si>
    <t>May 20, 24</t>
  </si>
  <si>
    <t>2024-05-21</t>
  </si>
  <si>
    <t>2024-06-04</t>
  </si>
  <si>
    <t>2024-04-16</t>
  </si>
  <si>
    <t>2024-02-16</t>
  </si>
  <si>
    <t>February 16, 24</t>
  </si>
  <si>
    <t>2024-02-20</t>
  </si>
  <si>
    <t>2024-03-05</t>
  </si>
  <si>
    <t>2024-01-02</t>
  </si>
  <si>
    <t>2023-11-20</t>
  </si>
  <si>
    <t>November 20, 23</t>
  </si>
  <si>
    <t>2023-11-21</t>
  </si>
  <si>
    <t>2023-12-05</t>
  </si>
  <si>
    <t>2023-10-19</t>
  </si>
  <si>
    <t>2023-08-25</t>
  </si>
  <si>
    <t>August 25, 23</t>
  </si>
  <si>
    <t>2023-08-28</t>
  </si>
  <si>
    <t>2023-09-07</t>
  </si>
  <si>
    <t>2023-07-20</t>
  </si>
  <si>
    <t>2023-05-22</t>
  </si>
  <si>
    <t>May 22, 23</t>
  </si>
  <si>
    <t>2023-05-23</t>
  </si>
  <si>
    <t>2023-06-06</t>
  </si>
  <si>
    <t>2023-04-18</t>
  </si>
  <si>
    <t>2023-02-17</t>
  </si>
  <si>
    <t>February 17, 23</t>
  </si>
  <si>
    <t>2023-02-21</t>
  </si>
  <si>
    <t>2023-03-07</t>
  </si>
  <si>
    <t>2023-01-03</t>
  </si>
  <si>
    <t>2022-11-21</t>
  </si>
  <si>
    <t>November 21, 22</t>
  </si>
  <si>
    <t>2022-11-22</t>
  </si>
  <si>
    <t>2022-12-06</t>
  </si>
  <si>
    <t>2022-10-19</t>
  </si>
  <si>
    <t>2022-08-22</t>
  </si>
  <si>
    <t>August 22, 22</t>
  </si>
  <si>
    <t>2022-08-23</t>
  </si>
  <si>
    <t>2022-09-06</t>
  </si>
  <si>
    <t>2022-07-18</t>
  </si>
  <si>
    <t>2022-05-23</t>
  </si>
  <si>
    <t>May 23, 22</t>
  </si>
  <si>
    <t>2022-05-24</t>
  </si>
  <si>
    <t>2022-06-07</t>
  </si>
  <si>
    <t>2022-04-19</t>
  </si>
  <si>
    <t>2022-02-18</t>
  </si>
  <si>
    <t>February 18, 22</t>
  </si>
  <si>
    <t>2022-02-22</t>
  </si>
  <si>
    <t>2022-03-08</t>
  </si>
  <si>
    <t>2022-01-04</t>
  </si>
  <si>
    <t>2021-11-22</t>
  </si>
  <si>
    <t>November 22, 21</t>
  </si>
  <si>
    <t>2021-11-23</t>
  </si>
  <si>
    <t>2021-12-07</t>
  </si>
  <si>
    <t>2021-10-21</t>
  </si>
  <si>
    <t>2021-08-23</t>
  </si>
  <si>
    <t>August 23, 21</t>
  </si>
  <si>
    <t>2021-08-24</t>
  </si>
  <si>
    <t>2021-09-07</t>
  </si>
  <si>
    <t>2021-07-19</t>
  </si>
  <si>
    <t>2021-05-24</t>
  </si>
  <si>
    <t>May 24, 21</t>
  </si>
  <si>
    <t>2021-05-25</t>
  </si>
  <si>
    <t>2021-06-08</t>
  </si>
  <si>
    <t>2021-04-20</t>
  </si>
  <si>
    <t>Pay out ratio</t>
  </si>
  <si>
    <t>Score</t>
  </si>
  <si>
    <t>Debt to equity ratio</t>
  </si>
  <si>
    <t>Interest coverage ratio</t>
  </si>
  <si>
    <t>FCFPayout Ratio</t>
  </si>
  <si>
    <t>2021-02-22</t>
  </si>
  <si>
    <t>February 22, 21</t>
  </si>
  <si>
    <t>2021-02-23</t>
  </si>
  <si>
    <t>2021-03-09</t>
  </si>
  <si>
    <t>2021-01-04</t>
  </si>
  <si>
    <t>2020-11-23</t>
  </si>
  <si>
    <t>November 23, 20</t>
  </si>
  <si>
    <t>2020-11-24</t>
  </si>
  <si>
    <t>2020-12-08</t>
  </si>
  <si>
    <t>2020-10-22</t>
  </si>
  <si>
    <t>2020-08-24</t>
  </si>
  <si>
    <t>August 24, 20</t>
  </si>
  <si>
    <t>2020-08-25</t>
  </si>
  <si>
    <t>2020-09-08</t>
  </si>
  <si>
    <t>2020-07-20</t>
  </si>
  <si>
    <t>CAGR</t>
  </si>
  <si>
    <t>2020-05-22</t>
  </si>
  <si>
    <t>May 22, 20</t>
  </si>
  <si>
    <t>2020-05-26</t>
  </si>
  <si>
    <t>2020-06-09</t>
  </si>
  <si>
    <t>2020-04-14</t>
  </si>
  <si>
    <t>25-year earning growth rate</t>
  </si>
  <si>
    <t>5-year dvd growth rate</t>
  </si>
  <si>
    <t>25-year average annual dividend growth rate</t>
  </si>
  <si>
    <t>Historical dividend cuts (binary flag)</t>
  </si>
  <si>
    <t>2020-02-24</t>
  </si>
  <si>
    <t>February 24, 20</t>
  </si>
  <si>
    <t>2020-02-25</t>
  </si>
  <si>
    <t>2020-03-10</t>
  </si>
  <si>
    <t>2020-01-02</t>
  </si>
  <si>
    <t>2019-11-25</t>
  </si>
  <si>
    <t>November 25, 19</t>
  </si>
  <si>
    <t>2019-11-26</t>
  </si>
  <si>
    <t>2019-12-10</t>
  </si>
  <si>
    <t>2019-10-17</t>
  </si>
  <si>
    <t>2019-08-26</t>
  </si>
  <si>
    <t>August 26, 19</t>
  </si>
  <si>
    <t>2019-08-27</t>
  </si>
  <si>
    <t>2019-09-10</t>
  </si>
  <si>
    <t>2019-07-15</t>
  </si>
  <si>
    <t>2019-05-24</t>
  </si>
  <si>
    <t>May 24, 19</t>
  </si>
  <si>
    <t>2019-05-28</t>
  </si>
  <si>
    <t>2019-06-11</t>
  </si>
  <si>
    <t>2019-04-25</t>
  </si>
  <si>
    <t>2019-02-25</t>
  </si>
  <si>
    <t>February 25, 19</t>
  </si>
  <si>
    <t>2019-02-26</t>
  </si>
  <si>
    <t>2019-03-12</t>
  </si>
  <si>
    <t>2019-01-02</t>
  </si>
  <si>
    <t>2018-11-26</t>
  </si>
  <si>
    <t>November 26, 18</t>
  </si>
  <si>
    <t>2018-11-27</t>
  </si>
  <si>
    <t>2018-12-11</t>
  </si>
  <si>
    <t>2018-10-18</t>
  </si>
  <si>
    <t>Average score :</t>
  </si>
  <si>
    <t>2018-08-27</t>
  </si>
  <si>
    <t>August 27, 18</t>
  </si>
  <si>
    <t>2018-08-28</t>
  </si>
  <si>
    <t>2018-09-11</t>
  </si>
  <si>
    <t>2018-07-16</t>
  </si>
  <si>
    <t>Adds 1 point if 5yr growth is negative</t>
  </si>
  <si>
    <t>2018-05-25</t>
  </si>
  <si>
    <t>May 25, 18</t>
  </si>
  <si>
    <t>2018-05-29</t>
  </si>
  <si>
    <t>2018-06-12</t>
  </si>
  <si>
    <t>2018-04-26</t>
  </si>
  <si>
    <t>Add 3 points if historical cuts is "Yes"</t>
  </si>
  <si>
    <t>2018-02-26</t>
  </si>
  <si>
    <t>February 26, 18</t>
  </si>
  <si>
    <t>2018-02-27</t>
  </si>
  <si>
    <t>2018-03-13</t>
  </si>
  <si>
    <t>2018-01-02</t>
  </si>
  <si>
    <t>FCF</t>
  </si>
  <si>
    <t>Dividend</t>
  </si>
  <si>
    <t>Free Cash Flow Payout Ratio</t>
  </si>
  <si>
    <t>Dividend Cut Risk Score</t>
  </si>
  <si>
    <t>2017-11-27</t>
  </si>
  <si>
    <t>November 27, 17</t>
  </si>
  <si>
    <t>2017-11-28</t>
  </si>
  <si>
    <t>2017-12-12</t>
  </si>
  <si>
    <t>2017-10-19</t>
  </si>
  <si>
    <t>2017-08-25</t>
  </si>
  <si>
    <t>August 25, 17</t>
  </si>
  <si>
    <t>2017-08-29</t>
  </si>
  <si>
    <t>2017-09-12</t>
  </si>
  <si>
    <t>2017-07-17</t>
  </si>
  <si>
    <t>2017-05-25</t>
  </si>
  <si>
    <t>May 25, 17</t>
  </si>
  <si>
    <t>2017-05-30</t>
  </si>
  <si>
    <t>2017-06-13</t>
  </si>
  <si>
    <t>2017-04-27</t>
  </si>
  <si>
    <t>2017-02-24</t>
  </si>
  <si>
    <t>February 24, 17</t>
  </si>
  <si>
    <t>2017-02-28</t>
  </si>
  <si>
    <t>2017-03-14</t>
  </si>
  <si>
    <t>2017-01-03</t>
  </si>
  <si>
    <t>2016-11-18</t>
  </si>
  <si>
    <t>November 18, 16</t>
  </si>
  <si>
    <t>2016-11-22</t>
  </si>
  <si>
    <t>2016-12-06</t>
  </si>
  <si>
    <t>2016-10-21</t>
  </si>
  <si>
    <t>2016-08-19</t>
  </si>
  <si>
    <t>August 19, 16</t>
  </si>
  <si>
    <t>2016-08-23</t>
  </si>
  <si>
    <t>2016-09-06</t>
  </si>
  <si>
    <t>2016-07-18</t>
  </si>
  <si>
    <t>2016-05-20</t>
  </si>
  <si>
    <t>May 20, 16</t>
  </si>
  <si>
    <t>2016-05-24</t>
  </si>
  <si>
    <t>2016-06-07</t>
  </si>
  <si>
    <t>2016-04-28</t>
  </si>
  <si>
    <t>2016-02-19</t>
  </si>
  <si>
    <t>February 19, 16</t>
  </si>
  <si>
    <t>2016-02-23</t>
  </si>
  <si>
    <t>2016-03-08</t>
  </si>
  <si>
    <t>2016-01-04</t>
  </si>
  <si>
    <t>2015-11-20</t>
  </si>
  <si>
    <t>November 20, 15</t>
  </si>
  <si>
    <t>2015-11-24</t>
  </si>
  <si>
    <t>2015-12-08</t>
  </si>
  <si>
    <t>2015-10-22</t>
  </si>
  <si>
    <t>2015-08-21</t>
  </si>
  <si>
    <t>August 21, 15</t>
  </si>
  <si>
    <t>2015-08-25</t>
  </si>
  <si>
    <t>2015-09-08</t>
  </si>
  <si>
    <t>2015-07-20</t>
  </si>
  <si>
    <t>2015-05-21</t>
  </si>
  <si>
    <t>May 21, 15</t>
  </si>
  <si>
    <t>2015-05-26</t>
  </si>
  <si>
    <t>2015-06-09</t>
  </si>
  <si>
    <t>2015-04-23</t>
  </si>
  <si>
    <t>2015-02-20</t>
  </si>
  <si>
    <t>February 20, 15</t>
  </si>
  <si>
    <t>2015-02-24</t>
  </si>
  <si>
    <t>2015-03-10</t>
  </si>
  <si>
    <t>2015-01-05</t>
  </si>
  <si>
    <t>2014-11-21</t>
  </si>
  <si>
    <t>November 21, 14</t>
  </si>
  <si>
    <t>2014-11-25</t>
  </si>
  <si>
    <t>2014-12-09</t>
  </si>
  <si>
    <t>2014-10-16</t>
  </si>
  <si>
    <t>2014-08-22</t>
  </si>
  <si>
    <t>August 22, 14</t>
  </si>
  <si>
    <t>2014-08-26</t>
  </si>
  <si>
    <t>2014-09-09</t>
  </si>
  <si>
    <t>2014-07-21</t>
  </si>
  <si>
    <t>2014-05-22</t>
  </si>
  <si>
    <t>May 22, 14</t>
  </si>
  <si>
    <t>2014-05-27</t>
  </si>
  <si>
    <t>2014-06-10</t>
  </si>
  <si>
    <t>2014-04-24</t>
  </si>
  <si>
    <t>2014-02-21</t>
  </si>
  <si>
    <t>February 21, 14</t>
  </si>
  <si>
    <t>2014-02-25</t>
  </si>
  <si>
    <t>2014-03-11</t>
  </si>
  <si>
    <t>2014-01-02</t>
  </si>
  <si>
    <t>2013-11-22</t>
  </si>
  <si>
    <t>November 22, 13</t>
  </si>
  <si>
    <t>2013-11-26</t>
  </si>
  <si>
    <t>2013-12-10</t>
  </si>
  <si>
    <t>2013-10-17</t>
  </si>
  <si>
    <t>2013-08-23</t>
  </si>
  <si>
    <t>August 23, 13</t>
  </si>
  <si>
    <t>2013-08-27</t>
  </si>
  <si>
    <t>2013-09-10</t>
  </si>
  <si>
    <t>2013-07-15</t>
  </si>
  <si>
    <t>2013-05-23</t>
  </si>
  <si>
    <t>May 23, 13</t>
  </si>
  <si>
    <t>2013-05-28</t>
  </si>
  <si>
    <t>2013-06-11</t>
  </si>
  <si>
    <t>2013-04-25</t>
  </si>
  <si>
    <t>2013-02-22</t>
  </si>
  <si>
    <t>February 22, 13</t>
  </si>
  <si>
    <t>2013-02-26</t>
  </si>
  <si>
    <t>2013-03-12</t>
  </si>
  <si>
    <t>2013-01-02</t>
  </si>
  <si>
    <t>2012-11-23</t>
  </si>
  <si>
    <t>November 23, 12</t>
  </si>
  <si>
    <t>2012-11-27</t>
  </si>
  <si>
    <t>2012-12-11</t>
  </si>
  <si>
    <t>2012-10-17</t>
  </si>
  <si>
    <t>2012-08-24</t>
  </si>
  <si>
    <t>August 24, 12</t>
  </si>
  <si>
    <t>2012-08-28</t>
  </si>
  <si>
    <t>2012-09-11</t>
  </si>
  <si>
    <t>2012-07-16</t>
  </si>
  <si>
    <t>2012-05-24</t>
  </si>
  <si>
    <t>May 24, 12</t>
  </si>
  <si>
    <t>2012-05-29</t>
  </si>
  <si>
    <t>2012-06-12</t>
  </si>
  <si>
    <t>2012-04-26</t>
  </si>
  <si>
    <t>2012-02-24</t>
  </si>
  <si>
    <t>February 24, 12</t>
  </si>
  <si>
    <t>2012-02-28</t>
  </si>
  <si>
    <t>2012-03-13</t>
  </si>
  <si>
    <t>2012-01-03</t>
  </si>
  <si>
    <t>2011-11-25</t>
  </si>
  <si>
    <t>November 25, 11</t>
  </si>
  <si>
    <t>2011-11-29</t>
  </si>
  <si>
    <t>2011-12-13</t>
  </si>
  <si>
    <t>2011-10-21</t>
  </si>
  <si>
    <t>2011-08-26</t>
  </si>
  <si>
    <t>August 26, 11</t>
  </si>
  <si>
    <t>2011-08-30</t>
  </si>
  <si>
    <t>2011-09-13</t>
  </si>
  <si>
    <t>2011-07-18</t>
  </si>
  <si>
    <t>2011-05-26</t>
  </si>
  <si>
    <t>May 26, 11</t>
  </si>
  <si>
    <t>2011-05-31</t>
  </si>
  <si>
    <t>2011-06-14</t>
  </si>
  <si>
    <t>2011-04-28</t>
  </si>
  <si>
    <t>2011-02-25</t>
  </si>
  <si>
    <t>February 25, 11</t>
  </si>
  <si>
    <t>2011-03-01</t>
  </si>
  <si>
    <t>2011-03-15</t>
  </si>
  <si>
    <t>2011-01-06</t>
  </si>
  <si>
    <t>2010-11-26</t>
  </si>
  <si>
    <t>November 26, 10</t>
  </si>
  <si>
    <t>2010-11-30</t>
  </si>
  <si>
    <t>2010-12-14</t>
  </si>
  <si>
    <t>2010-10-22</t>
  </si>
  <si>
    <t>2010-08-27</t>
  </si>
  <si>
    <t>August 27, 10</t>
  </si>
  <si>
    <t>2010-08-31</t>
  </si>
  <si>
    <t>2010-09-14</t>
  </si>
  <si>
    <t>2010-07-26</t>
  </si>
  <si>
    <t>2010-05-27</t>
  </si>
  <si>
    <t>May 27, 10</t>
  </si>
  <si>
    <t>2010-06-01</t>
  </si>
  <si>
    <t>2010-06-15</t>
  </si>
  <si>
    <t>2010-04-22</t>
  </si>
  <si>
    <t>2010-02-19</t>
  </si>
  <si>
    <t>February 19, 10</t>
  </si>
  <si>
    <t>2010-02-23</t>
  </si>
  <si>
    <t>2010-03-09</t>
  </si>
  <si>
    <t>2010-01-06</t>
  </si>
  <si>
    <t>2009-11-20</t>
  </si>
  <si>
    <t>November 20, 09</t>
  </si>
  <si>
    <t>2009-11-24</t>
  </si>
  <si>
    <t>2009-12-08</t>
  </si>
  <si>
    <t>2009-10-26</t>
  </si>
  <si>
    <t>2009-08-21</t>
  </si>
  <si>
    <t>August 21, 09</t>
  </si>
  <si>
    <t>2009-08-25</t>
  </si>
  <si>
    <t>2009-09-08</t>
  </si>
  <si>
    <t>2009-07-21</t>
  </si>
  <si>
    <t>2009-05-21</t>
  </si>
  <si>
    <t>May 21, 09</t>
  </si>
  <si>
    <t>2009-05-26</t>
  </si>
  <si>
    <t>2009-06-09</t>
  </si>
  <si>
    <t>2009-04-23</t>
  </si>
  <si>
    <t>2009-02-20</t>
  </si>
  <si>
    <t>February 20, 09</t>
  </si>
  <si>
    <t>2009-02-24</t>
  </si>
  <si>
    <t>2009-03-10</t>
  </si>
  <si>
    <t>2009-01-05</t>
  </si>
  <si>
    <t>2008-11-21</t>
  </si>
  <si>
    <t>November 21, 08</t>
  </si>
  <si>
    <t>2008-11-25</t>
  </si>
  <si>
    <t>2008-12-09</t>
  </si>
  <si>
    <t>2008-10-16</t>
  </si>
  <si>
    <t>2008-08-22</t>
  </si>
  <si>
    <t>August 22, 08</t>
  </si>
  <si>
    <t>2008-08-26</t>
  </si>
  <si>
    <t>2008-09-09</t>
  </si>
  <si>
    <t>2008-07-21</t>
  </si>
  <si>
    <t>2008-05-22</t>
  </si>
  <si>
    <t>May 22, 08</t>
  </si>
  <si>
    <t>2008-05-27</t>
  </si>
  <si>
    <t>2008-06-10</t>
  </si>
  <si>
    <t>2008-04-24</t>
  </si>
  <si>
    <t>2008-02-22</t>
  </si>
  <si>
    <t>February 22, 08</t>
  </si>
  <si>
    <t>2008-02-26</t>
  </si>
  <si>
    <t>2008-03-11</t>
  </si>
  <si>
    <t>2008-01-02</t>
  </si>
  <si>
    <t>2007-11-23</t>
  </si>
  <si>
    <t>November 23, 07</t>
  </si>
  <si>
    <t>2007-11-27</t>
  </si>
  <si>
    <t>2007-12-11</t>
  </si>
  <si>
    <t>2007-10-18</t>
  </si>
  <si>
    <t>2007-08-24</t>
  </si>
  <si>
    <t>August 24, 07</t>
  </si>
  <si>
    <t>2007-08-28</t>
  </si>
  <si>
    <t>2007-09-11</t>
  </si>
  <si>
    <t>2007-07-17</t>
  </si>
  <si>
    <t>2007-05-24</t>
  </si>
  <si>
    <t>May 24, 07</t>
  </si>
  <si>
    <t>2007-05-29</t>
  </si>
  <si>
    <t>2007-06-12</t>
  </si>
  <si>
    <t>2007-04-26</t>
  </si>
  <si>
    <t>2007-02-23</t>
  </si>
  <si>
    <t>February 23, 07</t>
  </si>
  <si>
    <t>2007-02-27</t>
  </si>
  <si>
    <t>2007-03-13</t>
  </si>
  <si>
    <t>2007-01-03</t>
  </si>
  <si>
    <t>2006-11-24</t>
  </si>
  <si>
    <t>November 24, 06</t>
  </si>
  <si>
    <t>2006-11-28</t>
  </si>
  <si>
    <t>2006-12-12</t>
  </si>
  <si>
    <t>2006-10-19</t>
  </si>
  <si>
    <t>2006-08-25</t>
  </si>
  <si>
    <t>August 25, 06</t>
  </si>
  <si>
    <t>2006-08-29</t>
  </si>
  <si>
    <t>2006-09-12</t>
  </si>
  <si>
    <t>2006-07-17</t>
  </si>
  <si>
    <t>2006-05-25</t>
  </si>
  <si>
    <t>May 25, 06</t>
  </si>
  <si>
    <t>2006-05-30</t>
  </si>
  <si>
    <t>2006-06-13</t>
  </si>
  <si>
    <t>2006-04-27</t>
  </si>
  <si>
    <t>2006-02-24</t>
  </si>
  <si>
    <t>February 24, 06</t>
  </si>
  <si>
    <t>2006-02-28</t>
  </si>
  <si>
    <t>2006-03-14</t>
  </si>
  <si>
    <t>2006-01-04</t>
  </si>
  <si>
    <t>2005-11-18</t>
  </si>
  <si>
    <t>November 18, 05</t>
  </si>
  <si>
    <t>2005-11-22</t>
  </si>
  <si>
    <t>2005-12-13</t>
  </si>
  <si>
    <t>2005-10-20</t>
  </si>
  <si>
    <t>2005-08-19</t>
  </si>
  <si>
    <t>August 19, 05</t>
  </si>
  <si>
    <t>2005-08-23</t>
  </si>
  <si>
    <t>2005-09-13</t>
  </si>
  <si>
    <t>2005-07-18</t>
  </si>
  <si>
    <t>2005-05-13</t>
  </si>
  <si>
    <t>May 13, 05</t>
  </si>
  <si>
    <t>2005-05-17</t>
  </si>
  <si>
    <t>2005-06-07</t>
  </si>
  <si>
    <t>2005-04-28</t>
  </si>
  <si>
    <t>2005-02-11</t>
  </si>
  <si>
    <t>February 11, 05</t>
  </si>
  <si>
    <t>2005-02-15</t>
  </si>
  <si>
    <t>2005-03-08</t>
  </si>
  <si>
    <t>2005-01-04</t>
  </si>
  <si>
    <t>2004-11-12</t>
  </si>
  <si>
    <t>November 12, 04</t>
  </si>
  <si>
    <t>2004-11-16</t>
  </si>
  <si>
    <t>2004-12-07</t>
  </si>
  <si>
    <t>2004-10-22</t>
  </si>
  <si>
    <t>2004-08-13</t>
  </si>
  <si>
    <t>August 13, 04</t>
  </si>
  <si>
    <t>2004-08-17</t>
  </si>
  <si>
    <t>2004-09-07</t>
  </si>
  <si>
    <t>2004-07-21</t>
  </si>
  <si>
    <t>2004-05-14</t>
  </si>
  <si>
    <t>May 14, 04</t>
  </si>
  <si>
    <t>2004-05-18</t>
  </si>
  <si>
    <t>2004-06-08</t>
  </si>
  <si>
    <t>2004-04-19</t>
  </si>
  <si>
    <t>2004-02-12</t>
  </si>
  <si>
    <t>February 12, 04</t>
  </si>
  <si>
    <t>2004-02-17</t>
  </si>
  <si>
    <t>2004-03-09</t>
  </si>
  <si>
    <t>2004-01-05</t>
  </si>
  <si>
    <t>2003-11-14</t>
  </si>
  <si>
    <t>November 14, 03</t>
  </si>
  <si>
    <t>2003-11-18</t>
  </si>
  <si>
    <t>2003-12-09</t>
  </si>
  <si>
    <t>2003-10-16</t>
  </si>
  <si>
    <t>2003-08-15</t>
  </si>
  <si>
    <t>August 15, 03</t>
  </si>
  <si>
    <t>2003-08-19</t>
  </si>
  <si>
    <t>2003-09-09</t>
  </si>
  <si>
    <t>2003-07-22</t>
  </si>
  <si>
    <t>2003-05-16</t>
  </si>
  <si>
    <t>May 16, 03</t>
  </si>
  <si>
    <t>2003-05-20</t>
  </si>
  <si>
    <t>2003-06-10</t>
  </si>
  <si>
    <t>2003-04-24</t>
  </si>
  <si>
    <t>2003-02-13</t>
  </si>
  <si>
    <t>February 13, 03</t>
  </si>
  <si>
    <t>2003-02-18</t>
  </si>
  <si>
    <t>2003-03-11</t>
  </si>
  <si>
    <t>2003-01-07</t>
  </si>
  <si>
    <t>2002-11-15</t>
  </si>
  <si>
    <t>November 15, 02</t>
  </si>
  <si>
    <t>2002-11-19</t>
  </si>
  <si>
    <t>2002-12-10</t>
  </si>
  <si>
    <t>2002-10-21</t>
  </si>
  <si>
    <t>2002-08-16</t>
  </si>
  <si>
    <t>August 16, 02</t>
  </si>
  <si>
    <t>2002-08-20</t>
  </si>
  <si>
    <t>2002-09-10</t>
  </si>
  <si>
    <t>2002-07-16</t>
  </si>
  <si>
    <t>2002-05-17</t>
  </si>
  <si>
    <t>May 17, 02</t>
  </si>
  <si>
    <t>2002-05-21</t>
  </si>
  <si>
    <t>2002-06-11</t>
  </si>
  <si>
    <t>2002-04-30</t>
  </si>
  <si>
    <t>2002-02-14</t>
  </si>
  <si>
    <t>February 14, 02</t>
  </si>
  <si>
    <t>2002-02-19</t>
  </si>
  <si>
    <t>2002-03-12</t>
  </si>
  <si>
    <t>2002-01-02</t>
  </si>
  <si>
    <t>2001-11-16</t>
  </si>
  <si>
    <t>November 16, 01</t>
  </si>
  <si>
    <t>2001-11-20</t>
  </si>
  <si>
    <t>2001-12-11</t>
  </si>
  <si>
    <t>2001-10-18</t>
  </si>
  <si>
    <t>2001-08-17</t>
  </si>
  <si>
    <t>August 17, 01</t>
  </si>
  <si>
    <t>2001-08-21</t>
  </si>
  <si>
    <t>2001-09-11</t>
  </si>
  <si>
    <t>2001-07-17</t>
  </si>
  <si>
    <t>2001-05-18</t>
  </si>
  <si>
    <t>May 18, 01</t>
  </si>
  <si>
    <t>2001-05-22</t>
  </si>
  <si>
    <t>2001-06-12</t>
  </si>
  <si>
    <t>2001-04-26</t>
  </si>
  <si>
    <t>2001-02-15</t>
  </si>
  <si>
    <t>February 15, 01</t>
  </si>
  <si>
    <t>2001-02-20</t>
  </si>
  <si>
    <t>2001-03-13</t>
  </si>
  <si>
    <t>2001-01-02</t>
  </si>
  <si>
    <t>2000-11-17</t>
  </si>
  <si>
    <t>November 17, 00</t>
  </si>
  <si>
    <t>2000-11-21</t>
  </si>
  <si>
    <t>2000-12-12</t>
  </si>
  <si>
    <t>2000-10-16</t>
  </si>
  <si>
    <t>2000-08-18</t>
  </si>
  <si>
    <t>August 18, 00</t>
  </si>
  <si>
    <t>2000-08-22</t>
  </si>
  <si>
    <t>2000-09-12</t>
  </si>
  <si>
    <t>2000-07-17</t>
  </si>
  <si>
    <t>2000-05-19</t>
  </si>
  <si>
    <t>May 19, 00</t>
  </si>
  <si>
    <t>2000-05-23</t>
  </si>
  <si>
    <t>2000-06-13</t>
  </si>
  <si>
    <t>2000-04-19</t>
  </si>
  <si>
    <t>2000-02-11</t>
  </si>
  <si>
    <t>February 11, 00</t>
  </si>
  <si>
    <t>2000-02-15</t>
  </si>
  <si>
    <t>2000-03-07</t>
  </si>
  <si>
    <t>2000-01-03</t>
  </si>
  <si>
    <t>1999-11-12</t>
  </si>
  <si>
    <t>November 12, 99</t>
  </si>
  <si>
    <t>1999-11-16</t>
  </si>
  <si>
    <t>1999-12-07</t>
  </si>
  <si>
    <t>1999-10-18</t>
  </si>
  <si>
    <t>1999-08-13</t>
  </si>
  <si>
    <t>August 13, 99</t>
  </si>
  <si>
    <t>1999-08-17</t>
  </si>
  <si>
    <t>1999-09-07</t>
  </si>
  <si>
    <t>1999-07-19</t>
  </si>
  <si>
    <t>1999-05-14</t>
  </si>
  <si>
    <t>May 14, 99</t>
  </si>
  <si>
    <t>1999-05-18</t>
  </si>
  <si>
    <t>1999-06-08</t>
  </si>
  <si>
    <t>1999-04-22</t>
  </si>
  <si>
    <t>1999-02-11</t>
  </si>
  <si>
    <t>February 11, 99</t>
  </si>
  <si>
    <t>1999-02-16</t>
  </si>
  <si>
    <t>1999-03-09</t>
  </si>
  <si>
    <t>1999-01-04</t>
  </si>
  <si>
    <t>revenuePerShareTTM</t>
  </si>
  <si>
    <t>netIncomePerShareTTM</t>
  </si>
  <si>
    <t>operatingCashFlowPerShareTTM</t>
  </si>
  <si>
    <t>freeCashFlowPerShareTTM</t>
  </si>
  <si>
    <t>cashPerShareTTM</t>
  </si>
  <si>
    <t>bookValuePerShareTTM</t>
  </si>
  <si>
    <t>tangibleBookValuePerShareTTM</t>
  </si>
  <si>
    <t>shareholdersEquityPerShareTTM</t>
  </si>
  <si>
    <t>interestDebtPerShareTTM</t>
  </si>
  <si>
    <t>marketCapTTM</t>
  </si>
  <si>
    <t>enterpriseValueTTM</t>
  </si>
  <si>
    <t>peRatioTTM</t>
  </si>
  <si>
    <t>priceToSalesRatioTTM</t>
  </si>
  <si>
    <t>pocfratioTTM</t>
  </si>
  <si>
    <t>pfcfRatioTTM</t>
  </si>
  <si>
    <t>pbRatioTTM</t>
  </si>
  <si>
    <t>ptbRatioTTM</t>
  </si>
  <si>
    <t>evToSalesTTM</t>
  </si>
  <si>
    <t>enterpriseValueOverEBITDATTM</t>
  </si>
  <si>
    <t>evToOperatingCashFlowTTM</t>
  </si>
  <si>
    <t>evToFreeCashFlowTTM</t>
  </si>
  <si>
    <t>earningsYieldTTM</t>
  </si>
  <si>
    <t>freeCashFlowYieldTTM</t>
  </si>
  <si>
    <t>debtToEquityTTM</t>
  </si>
  <si>
    <t>debtToAssetsTTM</t>
  </si>
  <si>
    <t>netDebtToEBITDATTM</t>
  </si>
  <si>
    <t>currentRatioTTM</t>
  </si>
  <si>
    <t>interestCoverageTTM</t>
  </si>
  <si>
    <t>incomeQualityTTM</t>
  </si>
  <si>
    <t>dividendYieldTTM</t>
  </si>
  <si>
    <t>payoutRatioTTM</t>
  </si>
  <si>
    <t>salesGeneralAndAdministrativeToRevenueTTM</t>
  </si>
  <si>
    <t>researchAndDevelopementToRevenueTTM</t>
  </si>
  <si>
    <t>intangiblesToTotalAssetsTTM</t>
  </si>
  <si>
    <t>capexToOperatingCashFlowTTM</t>
  </si>
  <si>
    <t>capexToRevenueTTM</t>
  </si>
  <si>
    <t>capexToDepreciationTTM</t>
  </si>
  <si>
    <t>stockBasedCompensationToRevenueTTM</t>
  </si>
  <si>
    <t>grahamNumberTTM</t>
  </si>
  <si>
    <t>roicTTM</t>
  </si>
  <si>
    <t>returnOnTangibleAssetsTTM</t>
  </si>
  <si>
    <t>grahamNetNetTTM</t>
  </si>
  <si>
    <t>workingCapitalTTM</t>
  </si>
  <si>
    <t>tangibleAssetValueTTM</t>
  </si>
  <si>
    <t>netCurrentAssetValueTTM</t>
  </si>
  <si>
    <t>investedCapitalTTM</t>
  </si>
  <si>
    <t>averageReceivablesTTM</t>
  </si>
  <si>
    <t>averagePayablesTTM</t>
  </si>
  <si>
    <t>averageInventoryTTM</t>
  </si>
  <si>
    <t>daysSalesOutstandingTTM</t>
  </si>
  <si>
    <t>daysPayablesOutstandingTTM</t>
  </si>
  <si>
    <t>daysOfInventoryOnHandTTM</t>
  </si>
  <si>
    <t>receivablesTurnoverTTM</t>
  </si>
  <si>
    <t>payablesTurnoverTTM</t>
  </si>
  <si>
    <t>inventoryTurnoverTTM</t>
  </si>
  <si>
    <t>roeTTM</t>
  </si>
  <si>
    <t>capexPerShareTTM</t>
  </si>
  <si>
    <t>dividendPerShareTTM</t>
  </si>
  <si>
    <t>debtToMarketCapTTM</t>
  </si>
  <si>
    <t>symbol</t>
  </si>
  <si>
    <t>date</t>
  </si>
  <si>
    <t>calendarYear</t>
  </si>
  <si>
    <t>period</t>
  </si>
  <si>
    <t>revenuePerShare</t>
  </si>
  <si>
    <t>netIncomePerShare</t>
  </si>
  <si>
    <t>operatingCashFlowPerShare</t>
  </si>
  <si>
    <t>freeCashFlowPerShare</t>
  </si>
  <si>
    <t>cashPerShare</t>
  </si>
  <si>
    <t>bookValuePerShare</t>
  </si>
  <si>
    <t>tangibleBookValuePerShare</t>
  </si>
  <si>
    <t>shareholdersEquityPerShare</t>
  </si>
  <si>
    <t>interestDebtPerShare</t>
  </si>
  <si>
    <t>marketCap</t>
  </si>
  <si>
    <t>enterpriseValue</t>
  </si>
  <si>
    <t>peRatio</t>
  </si>
  <si>
    <t>priceToSalesRatio</t>
  </si>
  <si>
    <t>pocfratio</t>
  </si>
  <si>
    <t>pfcfRatio</t>
  </si>
  <si>
    <t>pbRatio</t>
  </si>
  <si>
    <t>ptbRatio</t>
  </si>
  <si>
    <t>evToSales</t>
  </si>
  <si>
    <t>enterpriseValueOverEBITDA</t>
  </si>
  <si>
    <t>evToOperatingCashFlow</t>
  </si>
  <si>
    <t>evToFreeCashFlow</t>
  </si>
  <si>
    <t>earningsYield</t>
  </si>
  <si>
    <t>freeCashFlowYield</t>
  </si>
  <si>
    <t>debtToEquity</t>
  </si>
  <si>
    <t>debtToAssets</t>
  </si>
  <si>
    <t>netDebtToEBITDA</t>
  </si>
  <si>
    <t>currentRatio</t>
  </si>
  <si>
    <t>interestCoverage</t>
  </si>
  <si>
    <t>incomeQuality</t>
  </si>
  <si>
    <t>dividendYield</t>
  </si>
  <si>
    <t>payoutRatio</t>
  </si>
  <si>
    <t>salesGeneralAndAdministrativeToRevenue</t>
  </si>
  <si>
    <t>researchAndDdevelopementToRevenue</t>
  </si>
  <si>
    <t>intangiblesToTotalAssets</t>
  </si>
  <si>
    <t>capexToOperatingCashFlow</t>
  </si>
  <si>
    <t>capexToRevenue</t>
  </si>
  <si>
    <t>capexToDepreciation</t>
  </si>
  <si>
    <t>stockBasedCompensationToRevenue</t>
  </si>
  <si>
    <t>grahamNumber</t>
  </si>
  <si>
    <t>roic</t>
  </si>
  <si>
    <t>returnOnTangibleAssets</t>
  </si>
  <si>
    <t>grahamNetNet</t>
  </si>
  <si>
    <t>workingCapital</t>
  </si>
  <si>
    <t>tangibleAssetValue</t>
  </si>
  <si>
    <t>netCurrentAssetValue</t>
  </si>
  <si>
    <t>investedCapital</t>
  </si>
  <si>
    <t>averageReceivables</t>
  </si>
  <si>
    <t>averagePayables</t>
  </si>
  <si>
    <t>averageInventory</t>
  </si>
  <si>
    <t>daysSalesOutstanding</t>
  </si>
  <si>
    <t>daysPayablesOutstanding</t>
  </si>
  <si>
    <t>daysOfInventoryOnHand</t>
  </si>
  <si>
    <t>receivablesTurnover</t>
  </si>
  <si>
    <t>payablesTurnover</t>
  </si>
  <si>
    <t>inventoryTurnover</t>
  </si>
  <si>
    <t>roe</t>
  </si>
  <si>
    <t>capexPerShare</t>
  </si>
  <si>
    <t>FY</t>
  </si>
  <si>
    <t>reportedCurrency</t>
  </si>
  <si>
    <t>cik</t>
  </si>
  <si>
    <t>fillingDate</t>
  </si>
  <si>
    <t>acceptedDate</t>
  </si>
  <si>
    <t>revenue</t>
  </si>
  <si>
    <t>costOfRevenue</t>
  </si>
  <si>
    <t>grossProfit</t>
  </si>
  <si>
    <t>grossProfitRatio</t>
  </si>
  <si>
    <t>researchAndDevelopmentExpenses</t>
  </si>
  <si>
    <t>generalAndAdministrativeExpenses</t>
  </si>
  <si>
    <t>sellingAndMarketingExpenses</t>
  </si>
  <si>
    <t>sellingGeneralAndAdministrativeExpenses</t>
  </si>
  <si>
    <t>otherExpenses</t>
  </si>
  <si>
    <t>operatingExpenses</t>
  </si>
  <si>
    <t>costAndExpenses</t>
  </si>
  <si>
    <t>interestIncome</t>
  </si>
  <si>
    <t>interestExpense</t>
  </si>
  <si>
    <t>depreciationAndAmortization</t>
  </si>
  <si>
    <t>ebitda</t>
  </si>
  <si>
    <t>ebitdaratio</t>
  </si>
  <si>
    <t>operatingIncome</t>
  </si>
  <si>
    <t>operatingIncomeRatio</t>
  </si>
  <si>
    <t>totalOtherIncomeExpensesNet</t>
  </si>
  <si>
    <t>incomeBeforeTax</t>
  </si>
  <si>
    <t>incomeBeforeTaxRatio</t>
  </si>
  <si>
    <t>incomeTaxExpense</t>
  </si>
  <si>
    <t>netIncome</t>
  </si>
  <si>
    <t>netIncomeRatio</t>
  </si>
  <si>
    <t>eps</t>
  </si>
  <si>
    <t>epsdiluted</t>
  </si>
  <si>
    <t>weightedAverageShsOut</t>
  </si>
  <si>
    <t>weightedAverageShsOutDil</t>
  </si>
  <si>
    <t>link</t>
  </si>
  <si>
    <t>finalLink</t>
  </si>
  <si>
    <t>USD</t>
  </si>
  <si>
    <t>Q3</t>
  </si>
  <si>
    <t>https://www.sec.gov/Archives/edgar/data/200406/000020040624000096/0000200406-24-000096-index.htm</t>
  </si>
  <si>
    <t>https://www.sec.gov/Archives/edgar/data/200406/000020040624000096/jnj-20240929.htm</t>
  </si>
  <si>
    <t>Q2</t>
  </si>
  <si>
    <t>https://www.sec.gov/Archives/edgar/data/200406/000020040624000075/0000200406-24-000075-index.htm</t>
  </si>
  <si>
    <t>https://www.sec.gov/Archives/edgar/data/200406/000020040624000075/jnj-20240630.htm</t>
  </si>
  <si>
    <t>Q1</t>
  </si>
  <si>
    <t>https://www.sec.gov/Archives/edgar/data/200406/000020040624000049/0000200406-24-000049-index.htm</t>
  </si>
  <si>
    <t>https://www.sec.gov/Archives/edgar/data/200406/000020040624000049/jnj-20240331.htm</t>
  </si>
  <si>
    <t>https://www.sec.gov/Archives/edgar/data/200406/000020040624000013/0000200406-24-000013-index.htm</t>
  </si>
  <si>
    <t>https://www.sec.gov/Archives/edgar/data/200406/000020040624000013/jnj-20231231.htm</t>
  </si>
  <si>
    <t>https://www.sec.gov/Archives/edgar/data/200406/000020040623000016/0000200406-23-000016-index.htm</t>
  </si>
  <si>
    <t>https://www.sec.gov/Archives/edgar/data/200406/000020040623000016/jnj-20230101.htm</t>
  </si>
  <si>
    <t>https://www.sec.gov/Archives/edgar/data/200406/000020040622000022/0000200406-22-000022-index.htm</t>
  </si>
  <si>
    <t>https://www.sec.gov/Archives/edgar/data/200406/000020040622000022/jnj-20220102.htm</t>
  </si>
  <si>
    <t>https://www.sec.gov/Archives/edgar/data/200406/000020040621000008/0000200406-21-000008-index.htm</t>
  </si>
  <si>
    <t>https://www.sec.gov/Archives/edgar/data/200406/000020040621000008/jnj-20210103.htm</t>
  </si>
  <si>
    <t>https://www.sec.gov/Archives/edgar/data/200406/000020040620000010/0000200406-20-000010-index.htm</t>
  </si>
  <si>
    <t>https://www.sec.gov/Archives/edgar/data/200406/000020040620000010/form10-k20191229.htm</t>
  </si>
  <si>
    <t>https://www.sec.gov/Archives/edgar/data/200406/000020040619000009/0000200406-19-000009-index.htm</t>
  </si>
  <si>
    <t>https://www.sec.gov/Archives/edgar/data/200406/000020040619000009/form10-k20181230.htm</t>
  </si>
  <si>
    <t>https://www.sec.gov/Archives/edgar/data/200406/000020040618000005/0000200406-18-000005-index.htm</t>
  </si>
  <si>
    <t>https://www.sec.gov/Archives/edgar/data/200406/000020040618000005/form10-k20171231.htm</t>
  </si>
  <si>
    <t>https://www.sec.gov/Archives/edgar/data/200406/000020040617000006/0000200406-17-000006-index.htm</t>
  </si>
  <si>
    <t>https://www.sec.gov/Archives/edgar/data/200406/000020040617000006/form10-k20170101.htm</t>
  </si>
  <si>
    <t>https://www.sec.gov/Archives/edgar/data/200406/000020040616000071/0000200406-16-000071-index.htm</t>
  </si>
  <si>
    <t>https://www.sec.gov/Archives/edgar/data/200406/000020040616000071/form10-k20160103.htm</t>
  </si>
  <si>
    <t>https://www.sec.gov/Archives/edgar/data/200406/000020040615000004/0000200406-15-000004-index.htm</t>
  </si>
  <si>
    <t>https://www.sec.gov/Archives/edgar/data/200406/000020040615000004/a2014122810-k.htm</t>
  </si>
  <si>
    <t>https://www.sec.gov/Archives/edgar/data/200406/000020040614000033/0000200406-14-000033-index.htm</t>
  </si>
  <si>
    <t>https://www.sec.gov/Archives/edgar/data/200406/000020040614000033/a2013122910-k.htm</t>
  </si>
  <si>
    <t>https://www.sec.gov/Archives/edgar/data/200406/000020040613000038/0000200406-13-000038-index.htm</t>
  </si>
  <si>
    <t>https://www.sec.gov/Archives/edgar/data/200406/000020040613000038/a2012123010-k.htm</t>
  </si>
  <si>
    <t>https://www.sec.gov/Archives/edgar/data/200406/000119312512075565/0001193125-12-075565-index.htm</t>
  </si>
  <si>
    <t>https://www.sec.gov/Archives/edgar/data/200406/000119312512075565/d281803d10k.htm</t>
  </si>
  <si>
    <t>https://www.sec.gov/Archives/edgar/data/200406/000095012311018128/0000950123-11-018128-index.htm</t>
  </si>
  <si>
    <t>https://www.sec.gov/Archives/edgar/data/200406/000095012311018128/y86310ke10vk.htm</t>
  </si>
  <si>
    <t>https://www.sec.gov/Archives/edgar/data/200406/000095012310019392/0000950123-10-019392-index.htm</t>
  </si>
  <si>
    <t>https://www.sec.gov/Archives/edgar/data/200406/000095012310019392/y80744e10vk.htm</t>
  </si>
  <si>
    <t>https://www.sec.gov/Archives/edgar/data/200406/000095012309003187/0000950123-09-003187-index.htm</t>
  </si>
  <si>
    <t>https://www.sec.gov/Archives/edgar/data/200406/000095012309003187/y74152e10vk.htm</t>
  </si>
  <si>
    <t>https://www.sec.gov/Archives/edgar/data/200406/000095012308002130/0000950123-08-002130-index.htm</t>
  </si>
  <si>
    <t>https://www.sec.gov/Archives/edgar/data/200406/000095012308002130/y47910e10vk.htm</t>
  </si>
  <si>
    <t>https://www.sec.gov/Archives/edgar/data/200406/000095012307002542/0000950123-07-002542-index.htm</t>
  </si>
  <si>
    <t>https://www.sec.gov/Archives/edgar/data/200406/000095012307002542/y29901e10vk.htm</t>
  </si>
  <si>
    <t>https://www.sec.gov/Archives/edgar/data/200406/000095012306003129/0000950123-06-003129-index.htm</t>
  </si>
  <si>
    <t>https://www.sec.gov/Archives/edgar/data/200406/000095012306003129/y17887e10vk.htm</t>
  </si>
  <si>
    <t>https://www.sec.gov/Archives/edgar/data/200406/000095012305003140/0000950123-05-003140-index.htm</t>
  </si>
  <si>
    <t>https://www.sec.gov/Archives/edgar/data/200406/000095012305003140/y06203e10vk.txt</t>
  </si>
  <si>
    <t>https://www.sec.gov/Archives/edgar/data/200406/000095012304003155/0000950123-04-003155-index.htm</t>
  </si>
  <si>
    <t>https://www.sec.gov/Archives/edgar/data/200406/000095012304003155/y94471e10vk.txt</t>
  </si>
  <si>
    <t>https://www.sec.gov/Archives/edgar/data/200406/000095012303002936/0000950123-03-002936-index.htm</t>
  </si>
  <si>
    <t>https://www.sec.gov/Archives/edgar/data/200406/000095012303002936/y83983e10vk.txt</t>
  </si>
  <si>
    <t>https://www.sec.gov/Archives/edgar/data/200406/000095012302002712/0000950123-02-002712-index.htm</t>
  </si>
  <si>
    <t>https://www.sec.gov/Archives/edgar/data/200406/000095012302002712/y58008e10-k.txt</t>
  </si>
  <si>
    <t>https://www.sec.gov/Archives/edgar/data/200406/000095012301503933/0000950123-01-503933-index.htm</t>
  </si>
  <si>
    <t>https://www.sec.gov/Archives/edgar/data/200406/000095012301503933/y50785e10-k405a.txt</t>
  </si>
  <si>
    <t>https://www.sec.gov/Archives/edgar/data/200406/000095012300003132/0000950123-00-003132-index.htm</t>
  </si>
  <si>
    <t>https://www.sec.gov/Archives/edgar/data/200406/000095012300003132/</t>
  </si>
  <si>
    <t>https://www.sec.gov/Archives/edgar/data/200406/000095012399002942/0000950123-99-002942-index.htm</t>
  </si>
  <si>
    <t>https://www.sec.gov/Archives/edgar/data/200406/0000950123-99-002942.txt</t>
  </si>
  <si>
    <t>deferredIncomeTax</t>
  </si>
  <si>
    <t>stockBasedCompensation</t>
  </si>
  <si>
    <t>changeInWorkingCapital</t>
  </si>
  <si>
    <t>accountsReceivables</t>
  </si>
  <si>
    <t>inventory</t>
  </si>
  <si>
    <t>accountsPayables</t>
  </si>
  <si>
    <t>otherWorkingCapital</t>
  </si>
  <si>
    <t>otherNonCashItems</t>
  </si>
  <si>
    <t>netCashProvidedByOperatingActivities</t>
  </si>
  <si>
    <t>investmentsInPropertyPlantAndEquipment</t>
  </si>
  <si>
    <t>acquisitionsNet</t>
  </si>
  <si>
    <t>purchasesOfInvestments</t>
  </si>
  <si>
    <t>salesMaturitiesOfInvestments</t>
  </si>
  <si>
    <t>otherInvestingActivites</t>
  </si>
  <si>
    <t>netCashUsedForInvestingActivites</t>
  </si>
  <si>
    <t>debtRepayment</t>
  </si>
  <si>
    <t>commonStockIssued</t>
  </si>
  <si>
    <t>commonStockRepurchased</t>
  </si>
  <si>
    <t>dividendsPaid</t>
  </si>
  <si>
    <t>otherFinancingActivites</t>
  </si>
  <si>
    <t>netCashUsedProvidedByFinancingActivities</t>
  </si>
  <si>
    <t>effectOfForexChangesOnCash</t>
  </si>
  <si>
    <t>netChangeInCash</t>
  </si>
  <si>
    <t>cashAtEndOfPeriod</t>
  </si>
  <si>
    <t>cashAtBeginningOfPeriod</t>
  </si>
  <si>
    <t>operatingCashFlow</t>
  </si>
  <si>
    <t>capitalExpenditure</t>
  </si>
  <si>
    <t>freeCashFlow</t>
  </si>
  <si>
    <t>revenueGrowth</t>
  </si>
  <si>
    <t>grossProfitGrowth</t>
  </si>
  <si>
    <t>ebitgrowth</t>
  </si>
  <si>
    <t>operatingIncomeGrowth</t>
  </si>
  <si>
    <t>netIncomeGrowth</t>
  </si>
  <si>
    <t>epsgrowth</t>
  </si>
  <si>
    <t>epsdilutedGrowth</t>
  </si>
  <si>
    <t>weightedAverageSharesGrowth</t>
  </si>
  <si>
    <t>weightedAverageSharesDilutedGrowth</t>
  </si>
  <si>
    <t>dividendsperShareGrowth</t>
  </si>
  <si>
    <t>operatingCashFlowGrowth</t>
  </si>
  <si>
    <t>freeCashFlowGrowth</t>
  </si>
  <si>
    <t>tenYRevenueGrowthPerShare</t>
  </si>
  <si>
    <t>fiveYRevenueGrowthPerShare</t>
  </si>
  <si>
    <t>threeYRevenueGrowthPerShare</t>
  </si>
  <si>
    <t>tenYOperatingCFGrowthPerShare</t>
  </si>
  <si>
    <t>fiveYOperatingCFGrowthPerShare</t>
  </si>
  <si>
    <t>threeYOperatingCFGrowthPerShare</t>
  </si>
  <si>
    <t>tenYNetIncomeGrowthPerShare</t>
  </si>
  <si>
    <t>fiveYNetIncomeGrowthPerShare</t>
  </si>
  <si>
    <t>threeYNetIncomeGrowthPerShare</t>
  </si>
  <si>
    <t>tenYShareholdersEquityGrowthPerShare</t>
  </si>
  <si>
    <t>fiveYShareholdersEquityGrowthPerShare</t>
  </si>
  <si>
    <t>threeYShareholdersEquityGrowthPerShare</t>
  </si>
  <si>
    <t>tenYDividendperShareGrowthPerShare</t>
  </si>
  <si>
    <t>fiveYDividendperShareGrowthPerShare</t>
  </si>
  <si>
    <t>threeYDividendperShareGrowthPerShare</t>
  </si>
  <si>
    <t>receivablesGrowth</t>
  </si>
  <si>
    <t>inventoryGrowth</t>
  </si>
  <si>
    <t>assetGrowth</t>
  </si>
  <si>
    <t>bookValueperShareGrowth</t>
  </si>
  <si>
    <t>debtGrowth</t>
  </si>
  <si>
    <t>rdexpenseGrowth</t>
  </si>
  <si>
    <t>sgaexpensesGrowth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</si>
</sst>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hh:mm:ss"/>
  </numFmts>
  <fonts count="10">
    <font>
      <sz val="10"/>
      <color rgb="FF000000"/>
      <name val="Georgia"/>
      <scheme val="minor"/>
    </font>
    <font>
      <b/>
      <sz val="10"/>
      <color rgb="FF000000"/>
      <name val="Georgia"/>
      <scheme val="minor"/>
    </font>
    <font>
      <b/>
      <sz val="10"/>
      <color theme="1"/>
      <name val="Georgia"/>
      <scheme val="minor"/>
    </font>
    <font>
      <sz val="10"/>
      <color theme="1"/>
      <name val="Georgia"/>
      <scheme val="minor"/>
    </font>
    <font>
      <u/>
      <sz val="10"/>
      <color rgb="FF3960AB"/>
      <name val="Georgia"/>
      <scheme val="minor"/>
    </font>
    <font>
      <b/>
      <sz val="12"/>
      <color theme="1"/>
      <name val="Georgia"/>
      <scheme val="minor"/>
    </font>
    <font>
      <u/>
      <sz val="10"/>
      <color rgb="FF0000FF"/>
      <name val="Georgia"/>
    </font>
    <font>
      <sz val="10"/>
      <color rgb="FF3C4043"/>
      <name val="&quot;Roboto Mono&quot;"/>
    </font>
    <font>
      <sz val="10"/>
      <color rgb="FF5F6368"/>
      <name val="&quot;Roboto Mono&quot;"/>
    </font>
    <font>
      <sz val="10"/>
      <color rgb="FF202124"/>
      <name val="&quot;Roboto Mono&quot;"/>
    </font>
  </fonts>
  <fills count="8">
    <fill>
      <patternFill patternType="none"/>
    </fill>
    <fill>
      <patternFill patternType="gray125"/>
    </fill>
    <fill>
      <patternFill patternType="solid">
        <fgColor rgb="FF93C47D"/>
        <bgColor rgb="FF93C47D"/>
      </patternFill>
    </fill>
    <fill>
      <patternFill patternType="solid">
        <fgColor rgb="FFF6B26B"/>
        <bgColor rgb="FFF6B26B"/>
      </patternFill>
    </fill>
    <fill>
      <patternFill patternType="solid">
        <fgColor rgb="FFC9DAF8"/>
        <bgColor rgb="FFC9DAF8"/>
      </patternFill>
    </fill>
    <fill>
      <patternFill patternType="solid">
        <fgColor rgb="FFE06666"/>
        <bgColor rgb="FFE06666"/>
      </patternFill>
    </fill>
    <fill>
      <patternFill patternType="solid">
        <fgColor rgb="FFFFF2CC"/>
        <bgColor rgb="FFFFF2CC"/>
      </patternFill>
    </fill>
    <fill>
      <patternFill patternType="solid">
        <fgColor rgb="FFF8F9FA"/>
        <bgColor rgb="FFF8F9FA"/>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xf numFmtId="0" fontId="2" fillId="0" borderId="0" xfId="0" applyFont="1"/>
    <xf numFmtId="164" fontId="3" fillId="0" borderId="0" xfId="0" applyNumberFormat="1" applyFont="1"/>
    <xf numFmtId="0" fontId="3" fillId="0" borderId="0" xfId="0" applyFont="1"/>
    <xf numFmtId="0" fontId="4" fillId="0" borderId="0" xfId="0" applyFont="1"/>
    <xf numFmtId="10" fontId="3" fillId="0" borderId="0" xfId="0" applyNumberFormat="1" applyFont="1"/>
    <xf numFmtId="0" fontId="2" fillId="3" borderId="0" xfId="0" applyFont="1" applyFill="1"/>
    <xf numFmtId="2" fontId="2" fillId="3" borderId="0" xfId="0" applyNumberFormat="1" applyFont="1" applyFill="1"/>
    <xf numFmtId="0" fontId="5" fillId="5" borderId="0" xfId="0" applyFont="1" applyFill="1"/>
    <xf numFmtId="10" fontId="5" fillId="5" borderId="0" xfId="0" applyNumberFormat="1" applyFont="1" applyFill="1"/>
    <xf numFmtId="4" fontId="3" fillId="0" borderId="0" xfId="0" applyNumberFormat="1" applyFont="1"/>
    <xf numFmtId="165" fontId="3" fillId="0" borderId="0" xfId="0" applyNumberFormat="1" applyFont="1"/>
    <xf numFmtId="0" fontId="6" fillId="0" borderId="0" xfId="0" applyFont="1"/>
    <xf numFmtId="3" fontId="3" fillId="0" borderId="0" xfId="0" applyNumberFormat="1" applyFont="1"/>
    <xf numFmtId="164" fontId="3" fillId="6" borderId="0" xfId="0" applyNumberFormat="1" applyFont="1" applyFill="1"/>
    <xf numFmtId="165" fontId="3" fillId="6" borderId="0" xfId="0" applyNumberFormat="1" applyFont="1" applyFill="1"/>
    <xf numFmtId="10" fontId="2" fillId="2" borderId="0" xfId="0" applyNumberFormat="1" applyFont="1" applyFill="1"/>
    <xf numFmtId="0" fontId="7" fillId="7" borderId="0" xfId="0" applyFont="1" applyFill="1"/>
    <xf numFmtId="0" fontId="8" fillId="7" borderId="0" xfId="0" applyFont="1" applyFill="1"/>
    <xf numFmtId="0" fontId="9" fillId="7" borderId="0" xfId="0" applyFont="1" applyFill="1"/>
    <xf numFmtId="10" fontId="3" fillId="4" borderId="0" xfId="0" applyNumberFormat="1" applyFont="1" applyFill="1" applyAlignment="1">
      <alignment horizontal="center" vertical="center"/>
    </xf>
    <xf numFmtId="0" fontId="0" fillId="0" borderId="0" xfId="0"/>
    <xf numFmtId="2" fontId="3" fillId="4" borderId="0" xfId="0" applyNumberFormat="1" applyFont="1" applyFill="1"/>
    <xf numFmtId="10" fontId="3" fillId="4" borderId="0" xfId="0" applyNumberFormat="1" applyFont="1" applyFill="1"/>
    <xf numFmtId="0" fontId="3" fillId="4" borderId="0" xfId="0" applyFont="1" applyFill="1" applyAlignment="1">
      <alignment horizontal="center" vertical="center"/>
    </xf>
  </cellXfs>
  <cellStyles count="1">
    <cellStyle name="Normal" xfId="0" builtinId="0"/>
  </cellStyles>
  <dxfs count="3">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2"/>
  <c:chart>
    <c:title>
      <c:tx>
        <c:rich>
          <a:bodyPr/>
          <a:lstStyle/>
          <a:p>
            <a:pPr lvl="0">
              <a:defRPr b="0">
                <a:solidFill>
                  <a:srgbClr val="A5A5A5"/>
                </a:solidFill>
                <a:latin typeface="+mn-lt"/>
              </a:defRPr>
            </a:pPr>
            <a:r>
              <a:rPr lang="en-GB" b="0">
                <a:solidFill>
                  <a:srgbClr val="A5A5A5"/>
                </a:solidFill>
                <a:latin typeface="+mn-lt"/>
              </a:rPr>
              <a:t>Dividend history from Jan 1999</a:t>
            </a:r>
            <a:r>
              <a:rPr lang="en-GB" b="0" baseline="0">
                <a:solidFill>
                  <a:srgbClr val="A5A5A5"/>
                </a:solidFill>
                <a:latin typeface="+mn-lt"/>
              </a:rPr>
              <a:t> </a:t>
            </a:r>
            <a:r>
              <a:rPr lang="en-GB" b="0">
                <a:solidFill>
                  <a:srgbClr val="A5A5A5"/>
                </a:solidFill>
                <a:latin typeface="+mn-lt"/>
              </a:rPr>
              <a:t> to Dec 2024</a:t>
            </a:r>
          </a:p>
        </c:rich>
      </c:tx>
      <c:overlay val="0"/>
    </c:title>
    <c:autoTitleDeleted val="0"/>
    <c:plotArea>
      <c:layout/>
      <c:barChart>
        <c:barDir val="col"/>
        <c:grouping val="stacked"/>
        <c:varyColors val="1"/>
        <c:ser>
          <c:idx val="0"/>
          <c:order val="0"/>
          <c:tx>
            <c:strRef>
              <c:f>'Dividend cut risk score'!$J$10</c:f>
              <c:strCache>
                <c:ptCount val="1"/>
                <c:pt idx="0">
                  <c:v>annual dividend</c:v>
                </c:pt>
              </c:strCache>
            </c:strRef>
          </c:tx>
          <c:spPr>
            <a:solidFill>
              <a:srgbClr val="D4541B"/>
            </a:solidFill>
            <a:ln cmpd="sng">
              <a:solidFill>
                <a:srgbClr val="000000"/>
              </a:solidFill>
            </a:ln>
          </c:spPr>
          <c:invertIfNegative val="1"/>
          <c:cat>
            <c:numRef>
              <c:f>'Dividend cut risk score'!$I$11:$I$36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'Dividend cut risk score'!$J$11:$J$36</c:f>
              <c:numCache>
                <c:formatCode>General</c:formatCode>
                <c:ptCount val="26"/>
                <c:pt idx="0">
                  <c:v>0.54500000000000004</c:v>
                </c:pt>
                <c:pt idx="1">
                  <c:v>0.62</c:v>
                </c:pt>
                <c:pt idx="2">
                  <c:v>0.70000000000000007</c:v>
                </c:pt>
                <c:pt idx="3">
                  <c:v>0.79499999999999993</c:v>
                </c:pt>
                <c:pt idx="4">
                  <c:v>0.92499999999999993</c:v>
                </c:pt>
                <c:pt idx="5">
                  <c:v>1.095</c:v>
                </c:pt>
                <c:pt idx="6">
                  <c:v>1.2749999999999999</c:v>
                </c:pt>
                <c:pt idx="7">
                  <c:v>1.4550000000000001</c:v>
                </c:pt>
                <c:pt idx="8">
                  <c:v>1.6199999999999999</c:v>
                </c:pt>
                <c:pt idx="9">
                  <c:v>1.7950000000000002</c:v>
                </c:pt>
                <c:pt idx="10">
                  <c:v>1.93</c:v>
                </c:pt>
                <c:pt idx="11">
                  <c:v>2.1100000000000003</c:v>
                </c:pt>
                <c:pt idx="12">
                  <c:v>2.25</c:v>
                </c:pt>
                <c:pt idx="13">
                  <c:v>2.4</c:v>
                </c:pt>
                <c:pt idx="14">
                  <c:v>2.59</c:v>
                </c:pt>
                <c:pt idx="15">
                  <c:v>2.76</c:v>
                </c:pt>
                <c:pt idx="16">
                  <c:v>2.95</c:v>
                </c:pt>
                <c:pt idx="17">
                  <c:v>3.1500000000000004</c:v>
                </c:pt>
                <c:pt idx="18">
                  <c:v>3.3200000000000003</c:v>
                </c:pt>
                <c:pt idx="19">
                  <c:v>3.54</c:v>
                </c:pt>
                <c:pt idx="20">
                  <c:v>3.7499999999999996</c:v>
                </c:pt>
                <c:pt idx="21">
                  <c:v>3.9800000000000004</c:v>
                </c:pt>
                <c:pt idx="22">
                  <c:v>4.1900000000000004</c:v>
                </c:pt>
                <c:pt idx="23">
                  <c:v>4.4499999999999993</c:v>
                </c:pt>
                <c:pt idx="24">
                  <c:v>4.6999999999999993</c:v>
                </c:pt>
                <c:pt idx="25">
                  <c:v>4.91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1FE-5A4E-94DC-BB469903F99C}"/>
            </c:ext>
          </c:extLst>
        </c:ser>
        <c:dLbls>
          <c:showLegendKey val="0"/>
          <c:showVal val="0"/>
          <c:showCatName val="0"/>
          <c:showSerName val="0"/>
          <c:showPercent val="0"/>
          <c:showBubbleSize val="0"/>
        </c:dLbls>
        <c:gapWidth val="150"/>
        <c:overlap val="100"/>
        <c:axId val="205942512"/>
        <c:axId val="15518679"/>
      </c:barChart>
      <c:catAx>
        <c:axId val="205942512"/>
        <c:scaling>
          <c:orientation val="minMax"/>
        </c:scaling>
        <c:delete val="0"/>
        <c:axPos val="b"/>
        <c:title>
          <c:tx>
            <c:rich>
              <a:bodyPr/>
              <a:lstStyle/>
              <a:p>
                <a:pPr lvl="0">
                  <a:defRPr b="0">
                    <a:solidFill>
                      <a:srgbClr val="585858"/>
                    </a:solidFill>
                    <a:latin typeface="+mn-lt"/>
                  </a:defRPr>
                </a:pPr>
                <a:r>
                  <a:rPr lang="en-GB" b="0">
                    <a:solidFill>
                      <a:srgbClr val="585858"/>
                    </a:solidFill>
                    <a:latin typeface="+mn-lt"/>
                  </a:rPr>
                  <a:t>year</a:t>
                </a:r>
              </a:p>
            </c:rich>
          </c:tx>
          <c:overlay val="0"/>
        </c:title>
        <c:numFmt formatCode="General" sourceLinked="1"/>
        <c:majorTickMark val="none"/>
        <c:minorTickMark val="none"/>
        <c:tickLblPos val="nextTo"/>
        <c:txPr>
          <a:bodyPr/>
          <a:lstStyle/>
          <a:p>
            <a:pPr lvl="0">
              <a:defRPr b="0">
                <a:solidFill>
                  <a:srgbClr val="585858"/>
                </a:solidFill>
                <a:latin typeface="+mn-lt"/>
              </a:defRPr>
            </a:pPr>
            <a:endParaRPr lang="en-FR"/>
          </a:p>
        </c:txPr>
        <c:crossAx val="15518679"/>
        <c:crosses val="autoZero"/>
        <c:auto val="1"/>
        <c:lblAlgn val="ctr"/>
        <c:lblOffset val="100"/>
        <c:noMultiLvlLbl val="1"/>
      </c:catAx>
      <c:valAx>
        <c:axId val="1551867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585858"/>
                    </a:solidFill>
                    <a:latin typeface="+mn-lt"/>
                  </a:defRPr>
                </a:pPr>
                <a:r>
                  <a:rPr lang="en-GB" b="0">
                    <a:solidFill>
                      <a:srgbClr val="585858"/>
                    </a:solidFill>
                    <a:latin typeface="+mn-lt"/>
                  </a:rPr>
                  <a:t>annual dividend</a:t>
                </a:r>
              </a:p>
            </c:rich>
          </c:tx>
          <c:overlay val="0"/>
        </c:title>
        <c:numFmt formatCode="General" sourceLinked="1"/>
        <c:majorTickMark val="none"/>
        <c:minorTickMark val="none"/>
        <c:tickLblPos val="nextTo"/>
        <c:spPr>
          <a:ln/>
        </c:spPr>
        <c:txPr>
          <a:bodyPr/>
          <a:lstStyle/>
          <a:p>
            <a:pPr lvl="0">
              <a:defRPr b="0">
                <a:solidFill>
                  <a:srgbClr val="585858"/>
                </a:solidFill>
                <a:latin typeface="+mn-lt"/>
              </a:defRPr>
            </a:pPr>
            <a:endParaRPr lang="en-FR"/>
          </a:p>
        </c:txPr>
        <c:crossAx val="205942512"/>
        <c:crosses val="autoZero"/>
        <c:crossBetween val="between"/>
      </c:valAx>
    </c:plotArea>
    <c:legend>
      <c:legendPos val="r"/>
      <c:overlay val="0"/>
      <c:txPr>
        <a:bodyPr/>
        <a:lstStyle/>
        <a:p>
          <a:pPr lvl="0">
            <a:defRPr b="0">
              <a:solidFill>
                <a:srgbClr val="696969"/>
              </a:solidFill>
              <a:latin typeface="+mn-lt"/>
            </a:defRPr>
          </a:pPr>
          <a:endParaRPr lang="en-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12</xdr:col>
      <xdr:colOff>295275</xdr:colOff>
      <xdr:row>1</xdr:row>
      <xdr:rowOff>123825</xdr:rowOff>
    </xdr:from>
    <xdr:ext cx="6905625" cy="4267200"/>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585858"/>
      </a:dk1>
      <a:lt1>
        <a:srgbClr val="F3EEE8"/>
      </a:lt1>
      <a:dk2>
        <a:srgbClr val="585858"/>
      </a:dk2>
      <a:lt2>
        <a:srgbClr val="F3EEE8"/>
      </a:lt2>
      <a:accent1>
        <a:srgbClr val="D4541B"/>
      </a:accent1>
      <a:accent2>
        <a:srgbClr val="005454"/>
      </a:accent2>
      <a:accent3>
        <a:srgbClr val="DE9779"/>
      </a:accent3>
      <a:accent4>
        <a:srgbClr val="895E21"/>
      </a:accent4>
      <a:accent5>
        <a:srgbClr val="819462"/>
      </a:accent5>
      <a:accent6>
        <a:srgbClr val="9BBBAA"/>
      </a:accent6>
      <a:hlink>
        <a:srgbClr val="3960AB"/>
      </a:hlink>
      <a:folHlink>
        <a:srgbClr val="3960AB"/>
      </a:folHlink>
    </a:clrScheme>
    <a:fontScheme name="Sheets">
      <a:majorFont>
        <a:latin typeface="Georgia"/>
        <a:ea typeface="Georgia"/>
        <a:cs typeface="Georgia"/>
      </a:majorFont>
      <a:minorFont>
        <a:latin typeface="Georgia"/>
        <a:ea typeface="Georgia"/>
        <a:cs typeface="Georgi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sec.gov/Archives/edgar/data/200406/000020040621000008/0000200406-21-000008-index.htm" TargetMode="External"/><Relationship Id="rId18" Type="http://schemas.openxmlformats.org/officeDocument/2006/relationships/hyperlink" Target="https://www.sec.gov/Archives/edgar/data/200406/000020040619000009/form10-k20181230.htm" TargetMode="External"/><Relationship Id="rId26" Type="http://schemas.openxmlformats.org/officeDocument/2006/relationships/hyperlink" Target="https://www.sec.gov/Archives/edgar/data/200406/000020040615000004/a2014122810-k.htm" TargetMode="External"/><Relationship Id="rId39" Type="http://schemas.openxmlformats.org/officeDocument/2006/relationships/hyperlink" Target="https://www.sec.gov/Archives/edgar/data/200406/000095012308002130/0000950123-08-002130-index.htm" TargetMode="External"/><Relationship Id="rId21" Type="http://schemas.openxmlformats.org/officeDocument/2006/relationships/hyperlink" Target="https://www.sec.gov/Archives/edgar/data/200406/000020040617000006/0000200406-17-000006-index.htm" TargetMode="External"/><Relationship Id="rId34" Type="http://schemas.openxmlformats.org/officeDocument/2006/relationships/hyperlink" Target="https://www.sec.gov/Archives/edgar/data/200406/000095012311018128/y86310ke10vk.htm" TargetMode="External"/><Relationship Id="rId42" Type="http://schemas.openxmlformats.org/officeDocument/2006/relationships/hyperlink" Target="https://www.sec.gov/Archives/edgar/data/200406/000095012307002542/y29901e10vk.htm" TargetMode="External"/><Relationship Id="rId47" Type="http://schemas.openxmlformats.org/officeDocument/2006/relationships/hyperlink" Target="https://www.sec.gov/Archives/edgar/data/200406/000095012304003155/0000950123-04-003155-index.htm" TargetMode="External"/><Relationship Id="rId50" Type="http://schemas.openxmlformats.org/officeDocument/2006/relationships/hyperlink" Target="https://www.sec.gov/Archives/edgar/data/200406/000095012303002936/y83983e10vk.txt" TargetMode="External"/><Relationship Id="rId55" Type="http://schemas.openxmlformats.org/officeDocument/2006/relationships/hyperlink" Target="https://www.sec.gov/Archives/edgar/data/200406/000095012300003132/0000950123-00-003132-index.htm" TargetMode="External"/><Relationship Id="rId7" Type="http://schemas.openxmlformats.org/officeDocument/2006/relationships/hyperlink" Target="https://www.sec.gov/Archives/edgar/data/200406/000020040624000013/0000200406-24-000013-index.htm" TargetMode="External"/><Relationship Id="rId2" Type="http://schemas.openxmlformats.org/officeDocument/2006/relationships/hyperlink" Target="https://www.sec.gov/Archives/edgar/data/200406/000020040624000096/jnj-20240929.htm" TargetMode="External"/><Relationship Id="rId16" Type="http://schemas.openxmlformats.org/officeDocument/2006/relationships/hyperlink" Target="https://www.sec.gov/Archives/edgar/data/200406/000020040620000010/form10-k20191229.htm" TargetMode="External"/><Relationship Id="rId29" Type="http://schemas.openxmlformats.org/officeDocument/2006/relationships/hyperlink" Target="https://www.sec.gov/Archives/edgar/data/200406/000020040613000038/0000200406-13-000038-index.htm" TargetMode="External"/><Relationship Id="rId11" Type="http://schemas.openxmlformats.org/officeDocument/2006/relationships/hyperlink" Target="https://www.sec.gov/Archives/edgar/data/200406/000020040622000022/0000200406-22-000022-index.htm" TargetMode="External"/><Relationship Id="rId24" Type="http://schemas.openxmlformats.org/officeDocument/2006/relationships/hyperlink" Target="https://www.sec.gov/Archives/edgar/data/200406/000020040616000071/form10-k20160103.htm" TargetMode="External"/><Relationship Id="rId32" Type="http://schemas.openxmlformats.org/officeDocument/2006/relationships/hyperlink" Target="https://www.sec.gov/Archives/edgar/data/200406/000119312512075565/d281803d10k.htm" TargetMode="External"/><Relationship Id="rId37" Type="http://schemas.openxmlformats.org/officeDocument/2006/relationships/hyperlink" Target="https://www.sec.gov/Archives/edgar/data/200406/000095012309003187/0000950123-09-003187-index.htm" TargetMode="External"/><Relationship Id="rId40" Type="http://schemas.openxmlformats.org/officeDocument/2006/relationships/hyperlink" Target="https://www.sec.gov/Archives/edgar/data/200406/000095012308002130/y47910e10vk.htm" TargetMode="External"/><Relationship Id="rId45" Type="http://schemas.openxmlformats.org/officeDocument/2006/relationships/hyperlink" Target="https://www.sec.gov/Archives/edgar/data/200406/000095012305003140/0000950123-05-003140-index.htm" TargetMode="External"/><Relationship Id="rId53" Type="http://schemas.openxmlformats.org/officeDocument/2006/relationships/hyperlink" Target="https://www.sec.gov/Archives/edgar/data/200406/000095012301503933/0000950123-01-503933-index.htm" TargetMode="External"/><Relationship Id="rId58" Type="http://schemas.openxmlformats.org/officeDocument/2006/relationships/hyperlink" Target="https://www.sec.gov/Archives/edgar/data/200406/0000950123-99-002942.txt" TargetMode="External"/><Relationship Id="rId5" Type="http://schemas.openxmlformats.org/officeDocument/2006/relationships/hyperlink" Target="https://www.sec.gov/Archives/edgar/data/200406/000020040624000049/0000200406-24-000049-index.htm" TargetMode="External"/><Relationship Id="rId19" Type="http://schemas.openxmlformats.org/officeDocument/2006/relationships/hyperlink" Target="https://www.sec.gov/Archives/edgar/data/200406/000020040618000005/0000200406-18-000005-index.htm" TargetMode="External"/><Relationship Id="rId4" Type="http://schemas.openxmlformats.org/officeDocument/2006/relationships/hyperlink" Target="https://www.sec.gov/Archives/edgar/data/200406/000020040624000075/jnj-20240630.htm" TargetMode="External"/><Relationship Id="rId9" Type="http://schemas.openxmlformats.org/officeDocument/2006/relationships/hyperlink" Target="https://www.sec.gov/Archives/edgar/data/200406/000020040623000016/0000200406-23-000016-index.htm" TargetMode="External"/><Relationship Id="rId14" Type="http://schemas.openxmlformats.org/officeDocument/2006/relationships/hyperlink" Target="https://www.sec.gov/Archives/edgar/data/200406/000020040621000008/jnj-20210103.htm" TargetMode="External"/><Relationship Id="rId22" Type="http://schemas.openxmlformats.org/officeDocument/2006/relationships/hyperlink" Target="https://www.sec.gov/Archives/edgar/data/200406/000020040617000006/form10-k20170101.htm" TargetMode="External"/><Relationship Id="rId27" Type="http://schemas.openxmlformats.org/officeDocument/2006/relationships/hyperlink" Target="https://www.sec.gov/Archives/edgar/data/200406/000020040614000033/0000200406-14-000033-index.htm" TargetMode="External"/><Relationship Id="rId30" Type="http://schemas.openxmlformats.org/officeDocument/2006/relationships/hyperlink" Target="https://www.sec.gov/Archives/edgar/data/200406/000020040613000038/a2012123010-k.htm" TargetMode="External"/><Relationship Id="rId35" Type="http://schemas.openxmlformats.org/officeDocument/2006/relationships/hyperlink" Target="https://www.sec.gov/Archives/edgar/data/200406/000095012310019392/0000950123-10-019392-index.htm" TargetMode="External"/><Relationship Id="rId43" Type="http://schemas.openxmlformats.org/officeDocument/2006/relationships/hyperlink" Target="https://www.sec.gov/Archives/edgar/data/200406/000095012306003129/0000950123-06-003129-index.htm" TargetMode="External"/><Relationship Id="rId48" Type="http://schemas.openxmlformats.org/officeDocument/2006/relationships/hyperlink" Target="https://www.sec.gov/Archives/edgar/data/200406/000095012304003155/y94471e10vk.txt" TargetMode="External"/><Relationship Id="rId56" Type="http://schemas.openxmlformats.org/officeDocument/2006/relationships/hyperlink" Target="https://www.sec.gov/Archives/edgar/data/200406/000095012300003132/" TargetMode="External"/><Relationship Id="rId8" Type="http://schemas.openxmlformats.org/officeDocument/2006/relationships/hyperlink" Target="https://www.sec.gov/Archives/edgar/data/200406/000020040624000013/jnj-20231231.htm" TargetMode="External"/><Relationship Id="rId51" Type="http://schemas.openxmlformats.org/officeDocument/2006/relationships/hyperlink" Target="https://www.sec.gov/Archives/edgar/data/200406/000095012302002712/0000950123-02-002712-index.htm" TargetMode="External"/><Relationship Id="rId3" Type="http://schemas.openxmlformats.org/officeDocument/2006/relationships/hyperlink" Target="https://www.sec.gov/Archives/edgar/data/200406/000020040624000075/0000200406-24-000075-index.htm" TargetMode="External"/><Relationship Id="rId12" Type="http://schemas.openxmlformats.org/officeDocument/2006/relationships/hyperlink" Target="https://www.sec.gov/Archives/edgar/data/200406/000020040622000022/jnj-20220102.htm" TargetMode="External"/><Relationship Id="rId17" Type="http://schemas.openxmlformats.org/officeDocument/2006/relationships/hyperlink" Target="https://www.sec.gov/Archives/edgar/data/200406/000020040619000009/0000200406-19-000009-index.htm" TargetMode="External"/><Relationship Id="rId25" Type="http://schemas.openxmlformats.org/officeDocument/2006/relationships/hyperlink" Target="https://www.sec.gov/Archives/edgar/data/200406/000020040615000004/0000200406-15-000004-index.htm" TargetMode="External"/><Relationship Id="rId33" Type="http://schemas.openxmlformats.org/officeDocument/2006/relationships/hyperlink" Target="https://www.sec.gov/Archives/edgar/data/200406/000095012311018128/0000950123-11-018128-index.htm" TargetMode="External"/><Relationship Id="rId38" Type="http://schemas.openxmlformats.org/officeDocument/2006/relationships/hyperlink" Target="https://www.sec.gov/Archives/edgar/data/200406/000095012309003187/y74152e10vk.htm" TargetMode="External"/><Relationship Id="rId46" Type="http://schemas.openxmlformats.org/officeDocument/2006/relationships/hyperlink" Target="https://www.sec.gov/Archives/edgar/data/200406/000095012305003140/y06203e10vk.txt" TargetMode="External"/><Relationship Id="rId20" Type="http://schemas.openxmlformats.org/officeDocument/2006/relationships/hyperlink" Target="https://www.sec.gov/Archives/edgar/data/200406/000020040618000005/form10-k20171231.htm" TargetMode="External"/><Relationship Id="rId41" Type="http://schemas.openxmlformats.org/officeDocument/2006/relationships/hyperlink" Target="https://www.sec.gov/Archives/edgar/data/200406/000095012307002542/0000950123-07-002542-index.htm" TargetMode="External"/><Relationship Id="rId54" Type="http://schemas.openxmlformats.org/officeDocument/2006/relationships/hyperlink" Target="https://www.sec.gov/Archives/edgar/data/200406/000095012301503933/y50785e10-k405a.txt" TargetMode="External"/><Relationship Id="rId1" Type="http://schemas.openxmlformats.org/officeDocument/2006/relationships/hyperlink" Target="https://www.sec.gov/Archives/edgar/data/200406/000020040624000096/0000200406-24-000096-index.htm" TargetMode="External"/><Relationship Id="rId6" Type="http://schemas.openxmlformats.org/officeDocument/2006/relationships/hyperlink" Target="https://www.sec.gov/Archives/edgar/data/200406/000020040624000049/jnj-20240331.htm" TargetMode="External"/><Relationship Id="rId15" Type="http://schemas.openxmlformats.org/officeDocument/2006/relationships/hyperlink" Target="https://www.sec.gov/Archives/edgar/data/200406/000020040620000010/0000200406-20-000010-index.htm" TargetMode="External"/><Relationship Id="rId23" Type="http://schemas.openxmlformats.org/officeDocument/2006/relationships/hyperlink" Target="https://www.sec.gov/Archives/edgar/data/200406/000020040616000071/0000200406-16-000071-index.htm" TargetMode="External"/><Relationship Id="rId28" Type="http://schemas.openxmlformats.org/officeDocument/2006/relationships/hyperlink" Target="https://www.sec.gov/Archives/edgar/data/200406/000020040614000033/a2013122910-k.htm" TargetMode="External"/><Relationship Id="rId36" Type="http://schemas.openxmlformats.org/officeDocument/2006/relationships/hyperlink" Target="https://www.sec.gov/Archives/edgar/data/200406/000095012310019392/y80744e10vk.htm" TargetMode="External"/><Relationship Id="rId49" Type="http://schemas.openxmlformats.org/officeDocument/2006/relationships/hyperlink" Target="https://www.sec.gov/Archives/edgar/data/200406/000095012303002936/0000950123-03-002936-index.htm" TargetMode="External"/><Relationship Id="rId57" Type="http://schemas.openxmlformats.org/officeDocument/2006/relationships/hyperlink" Target="https://www.sec.gov/Archives/edgar/data/200406/000095012399002942/0000950123-99-002942-index.htm" TargetMode="External"/><Relationship Id="rId10" Type="http://schemas.openxmlformats.org/officeDocument/2006/relationships/hyperlink" Target="https://www.sec.gov/Archives/edgar/data/200406/000020040623000016/jnj-20230101.htm" TargetMode="External"/><Relationship Id="rId31" Type="http://schemas.openxmlformats.org/officeDocument/2006/relationships/hyperlink" Target="https://www.sec.gov/Archives/edgar/data/200406/000119312512075565/0001193125-12-075565-index.htm" TargetMode="External"/><Relationship Id="rId44" Type="http://schemas.openxmlformats.org/officeDocument/2006/relationships/hyperlink" Target="https://www.sec.gov/Archives/edgar/data/200406/000095012306003129/y17887e10vk.htm" TargetMode="External"/><Relationship Id="rId52" Type="http://schemas.openxmlformats.org/officeDocument/2006/relationships/hyperlink" Target="https://www.sec.gov/Archives/edgar/data/200406/000095012302002712/y58008e10-k.txt"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ec.gov/Archives/edgar/data/200406/000020040621000008/0000200406-21-000008-index.htm" TargetMode="External"/><Relationship Id="rId18" Type="http://schemas.openxmlformats.org/officeDocument/2006/relationships/hyperlink" Target="https://www.sec.gov/Archives/edgar/data/200406/000020040619000009/form10-k20181230.htm" TargetMode="External"/><Relationship Id="rId26" Type="http://schemas.openxmlformats.org/officeDocument/2006/relationships/hyperlink" Target="https://www.sec.gov/Archives/edgar/data/200406/000020040615000004/a2014122810-k.htm" TargetMode="External"/><Relationship Id="rId39" Type="http://schemas.openxmlformats.org/officeDocument/2006/relationships/hyperlink" Target="https://www.sec.gov/Archives/edgar/data/200406/000095012308002130/0000950123-08-002130-index.htm" TargetMode="External"/><Relationship Id="rId21" Type="http://schemas.openxmlformats.org/officeDocument/2006/relationships/hyperlink" Target="https://www.sec.gov/Archives/edgar/data/200406/000020040617000006/0000200406-17-000006-index.htm" TargetMode="External"/><Relationship Id="rId34" Type="http://schemas.openxmlformats.org/officeDocument/2006/relationships/hyperlink" Target="https://www.sec.gov/Archives/edgar/data/200406/000095012311018128/y86310ke10vk.htm" TargetMode="External"/><Relationship Id="rId42" Type="http://schemas.openxmlformats.org/officeDocument/2006/relationships/hyperlink" Target="https://www.sec.gov/Archives/edgar/data/200406/000095012307002542/y29901e10vk.htm" TargetMode="External"/><Relationship Id="rId47" Type="http://schemas.openxmlformats.org/officeDocument/2006/relationships/hyperlink" Target="https://www.sec.gov/Archives/edgar/data/200406/000095012304003155/0000950123-04-003155-index.htm" TargetMode="External"/><Relationship Id="rId50" Type="http://schemas.openxmlformats.org/officeDocument/2006/relationships/hyperlink" Target="https://www.sec.gov/Archives/edgar/data/200406/000095012303002936/y83983e10vk.txt" TargetMode="External"/><Relationship Id="rId55" Type="http://schemas.openxmlformats.org/officeDocument/2006/relationships/hyperlink" Target="https://www.sec.gov/Archives/edgar/data/200406/000095012300003132/0000950123-00-003132-index.htm" TargetMode="External"/><Relationship Id="rId7" Type="http://schemas.openxmlformats.org/officeDocument/2006/relationships/hyperlink" Target="https://www.sec.gov/Archives/edgar/data/200406/000020040624000013/0000200406-24-000013-index.htm" TargetMode="External"/><Relationship Id="rId2" Type="http://schemas.openxmlformats.org/officeDocument/2006/relationships/hyperlink" Target="https://www.sec.gov/Archives/edgar/data/200406/000020040624000096/jnj-20240929.htm" TargetMode="External"/><Relationship Id="rId16" Type="http://schemas.openxmlformats.org/officeDocument/2006/relationships/hyperlink" Target="https://www.sec.gov/Archives/edgar/data/200406/000020040620000010/form10-k20191229.htm" TargetMode="External"/><Relationship Id="rId29" Type="http://schemas.openxmlformats.org/officeDocument/2006/relationships/hyperlink" Target="https://www.sec.gov/Archives/edgar/data/200406/000020040613000038/0000200406-13-000038-index.htm" TargetMode="External"/><Relationship Id="rId11" Type="http://schemas.openxmlformats.org/officeDocument/2006/relationships/hyperlink" Target="https://www.sec.gov/Archives/edgar/data/200406/000020040622000022/0000200406-22-000022-index.htm" TargetMode="External"/><Relationship Id="rId24" Type="http://schemas.openxmlformats.org/officeDocument/2006/relationships/hyperlink" Target="https://www.sec.gov/Archives/edgar/data/200406/000020040616000071/form10-k20160103.htm" TargetMode="External"/><Relationship Id="rId32" Type="http://schemas.openxmlformats.org/officeDocument/2006/relationships/hyperlink" Target="https://www.sec.gov/Archives/edgar/data/200406/000119312512075565/d281803d10k.htm" TargetMode="External"/><Relationship Id="rId37" Type="http://schemas.openxmlformats.org/officeDocument/2006/relationships/hyperlink" Target="https://www.sec.gov/Archives/edgar/data/200406/000095012309003187/0000950123-09-003187-index.htm" TargetMode="External"/><Relationship Id="rId40" Type="http://schemas.openxmlformats.org/officeDocument/2006/relationships/hyperlink" Target="https://www.sec.gov/Archives/edgar/data/200406/000095012308002130/y47910e10vk.htm" TargetMode="External"/><Relationship Id="rId45" Type="http://schemas.openxmlformats.org/officeDocument/2006/relationships/hyperlink" Target="https://www.sec.gov/Archives/edgar/data/200406/000095012305003140/0000950123-05-003140-index.htm" TargetMode="External"/><Relationship Id="rId53" Type="http://schemas.openxmlformats.org/officeDocument/2006/relationships/hyperlink" Target="https://www.sec.gov/Archives/edgar/data/200406/000095012301503933/0000950123-01-503933-index.htm" TargetMode="External"/><Relationship Id="rId58" Type="http://schemas.openxmlformats.org/officeDocument/2006/relationships/hyperlink" Target="https://www.sec.gov/Archives/edgar/data/200406/0000950123-99-002942.txt" TargetMode="External"/><Relationship Id="rId5" Type="http://schemas.openxmlformats.org/officeDocument/2006/relationships/hyperlink" Target="https://www.sec.gov/Archives/edgar/data/200406/000020040624000049/0000200406-24-000049-index.htm" TargetMode="External"/><Relationship Id="rId19" Type="http://schemas.openxmlformats.org/officeDocument/2006/relationships/hyperlink" Target="https://www.sec.gov/Archives/edgar/data/200406/000020040618000005/0000200406-18-000005-index.htm" TargetMode="External"/><Relationship Id="rId4" Type="http://schemas.openxmlformats.org/officeDocument/2006/relationships/hyperlink" Target="https://www.sec.gov/Archives/edgar/data/200406/000020040624000075/jnj-20240630.htm" TargetMode="External"/><Relationship Id="rId9" Type="http://schemas.openxmlformats.org/officeDocument/2006/relationships/hyperlink" Target="https://www.sec.gov/Archives/edgar/data/200406/000020040623000016/0000200406-23-000016-index.htm" TargetMode="External"/><Relationship Id="rId14" Type="http://schemas.openxmlformats.org/officeDocument/2006/relationships/hyperlink" Target="https://www.sec.gov/Archives/edgar/data/200406/000020040621000008/jnj-20210103.htm" TargetMode="External"/><Relationship Id="rId22" Type="http://schemas.openxmlformats.org/officeDocument/2006/relationships/hyperlink" Target="https://www.sec.gov/Archives/edgar/data/200406/000020040617000006/form10-k20170101.htm" TargetMode="External"/><Relationship Id="rId27" Type="http://schemas.openxmlformats.org/officeDocument/2006/relationships/hyperlink" Target="https://www.sec.gov/Archives/edgar/data/200406/000020040614000033/0000200406-14-000033-index.htm" TargetMode="External"/><Relationship Id="rId30" Type="http://schemas.openxmlformats.org/officeDocument/2006/relationships/hyperlink" Target="https://www.sec.gov/Archives/edgar/data/200406/000020040613000038/a2012123010-k.htm" TargetMode="External"/><Relationship Id="rId35" Type="http://schemas.openxmlformats.org/officeDocument/2006/relationships/hyperlink" Target="https://www.sec.gov/Archives/edgar/data/200406/000095012310019392/0000950123-10-019392-index.htm" TargetMode="External"/><Relationship Id="rId43" Type="http://schemas.openxmlformats.org/officeDocument/2006/relationships/hyperlink" Target="https://www.sec.gov/Archives/edgar/data/200406/000095012306003129/0000950123-06-003129-index.htm" TargetMode="External"/><Relationship Id="rId48" Type="http://schemas.openxmlformats.org/officeDocument/2006/relationships/hyperlink" Target="https://www.sec.gov/Archives/edgar/data/200406/000095012304003155/y94471e10vk.txt" TargetMode="External"/><Relationship Id="rId56" Type="http://schemas.openxmlformats.org/officeDocument/2006/relationships/hyperlink" Target="https://www.sec.gov/Archives/edgar/data/200406/000095012300003132/" TargetMode="External"/><Relationship Id="rId8" Type="http://schemas.openxmlformats.org/officeDocument/2006/relationships/hyperlink" Target="https://www.sec.gov/Archives/edgar/data/200406/000020040624000013/jnj-20231231.htm" TargetMode="External"/><Relationship Id="rId51" Type="http://schemas.openxmlformats.org/officeDocument/2006/relationships/hyperlink" Target="https://www.sec.gov/Archives/edgar/data/200406/000095012302002712/0000950123-02-002712-index.htm" TargetMode="External"/><Relationship Id="rId3" Type="http://schemas.openxmlformats.org/officeDocument/2006/relationships/hyperlink" Target="https://www.sec.gov/Archives/edgar/data/200406/000020040624000075/0000200406-24-000075-index.htm" TargetMode="External"/><Relationship Id="rId12" Type="http://schemas.openxmlformats.org/officeDocument/2006/relationships/hyperlink" Target="https://www.sec.gov/Archives/edgar/data/200406/000020040622000022/jnj-20220102.htm" TargetMode="External"/><Relationship Id="rId17" Type="http://schemas.openxmlformats.org/officeDocument/2006/relationships/hyperlink" Target="https://www.sec.gov/Archives/edgar/data/200406/000020040619000009/0000200406-19-000009-index.htm" TargetMode="External"/><Relationship Id="rId25" Type="http://schemas.openxmlformats.org/officeDocument/2006/relationships/hyperlink" Target="https://www.sec.gov/Archives/edgar/data/200406/000020040615000004/0000200406-15-000004-index.htm" TargetMode="External"/><Relationship Id="rId33" Type="http://schemas.openxmlformats.org/officeDocument/2006/relationships/hyperlink" Target="https://www.sec.gov/Archives/edgar/data/200406/000095012311018128/0000950123-11-018128-index.htm" TargetMode="External"/><Relationship Id="rId38" Type="http://schemas.openxmlformats.org/officeDocument/2006/relationships/hyperlink" Target="https://www.sec.gov/Archives/edgar/data/200406/000095012309003187/y74152e10vk.htm" TargetMode="External"/><Relationship Id="rId46" Type="http://schemas.openxmlformats.org/officeDocument/2006/relationships/hyperlink" Target="https://www.sec.gov/Archives/edgar/data/200406/000095012305003140/y06203e10vk.txt" TargetMode="External"/><Relationship Id="rId20" Type="http://schemas.openxmlformats.org/officeDocument/2006/relationships/hyperlink" Target="https://www.sec.gov/Archives/edgar/data/200406/000020040618000005/form10-k20171231.htm" TargetMode="External"/><Relationship Id="rId41" Type="http://schemas.openxmlformats.org/officeDocument/2006/relationships/hyperlink" Target="https://www.sec.gov/Archives/edgar/data/200406/000095012307002542/0000950123-07-002542-index.htm" TargetMode="External"/><Relationship Id="rId54" Type="http://schemas.openxmlformats.org/officeDocument/2006/relationships/hyperlink" Target="https://www.sec.gov/Archives/edgar/data/200406/000095012301503933/y50785e10-k405a.txt" TargetMode="External"/><Relationship Id="rId1" Type="http://schemas.openxmlformats.org/officeDocument/2006/relationships/hyperlink" Target="https://www.sec.gov/Archives/edgar/data/200406/000020040624000096/0000200406-24-000096-index.htm" TargetMode="External"/><Relationship Id="rId6" Type="http://schemas.openxmlformats.org/officeDocument/2006/relationships/hyperlink" Target="https://www.sec.gov/Archives/edgar/data/200406/000020040624000049/jnj-20240331.htm" TargetMode="External"/><Relationship Id="rId15" Type="http://schemas.openxmlformats.org/officeDocument/2006/relationships/hyperlink" Target="https://www.sec.gov/Archives/edgar/data/200406/000020040620000010/0000200406-20-000010-index.htm" TargetMode="External"/><Relationship Id="rId23" Type="http://schemas.openxmlformats.org/officeDocument/2006/relationships/hyperlink" Target="https://www.sec.gov/Archives/edgar/data/200406/000020040616000071/0000200406-16-000071-index.htm" TargetMode="External"/><Relationship Id="rId28" Type="http://schemas.openxmlformats.org/officeDocument/2006/relationships/hyperlink" Target="https://www.sec.gov/Archives/edgar/data/200406/000020040614000033/a2013122910-k.htm" TargetMode="External"/><Relationship Id="rId36" Type="http://schemas.openxmlformats.org/officeDocument/2006/relationships/hyperlink" Target="https://www.sec.gov/Archives/edgar/data/200406/000095012310019392/y80744e10vk.htm" TargetMode="External"/><Relationship Id="rId49" Type="http://schemas.openxmlformats.org/officeDocument/2006/relationships/hyperlink" Target="https://www.sec.gov/Archives/edgar/data/200406/000095012303002936/0000950123-03-002936-index.htm" TargetMode="External"/><Relationship Id="rId57" Type="http://schemas.openxmlformats.org/officeDocument/2006/relationships/hyperlink" Target="https://www.sec.gov/Archives/edgar/data/200406/000095012399002942/0000950123-99-002942-index.htm" TargetMode="External"/><Relationship Id="rId10" Type="http://schemas.openxmlformats.org/officeDocument/2006/relationships/hyperlink" Target="https://www.sec.gov/Archives/edgar/data/200406/000020040623000016/jnj-20230101.htm" TargetMode="External"/><Relationship Id="rId31" Type="http://schemas.openxmlformats.org/officeDocument/2006/relationships/hyperlink" Target="https://www.sec.gov/Archives/edgar/data/200406/000119312512075565/0001193125-12-075565-index.htm" TargetMode="External"/><Relationship Id="rId44" Type="http://schemas.openxmlformats.org/officeDocument/2006/relationships/hyperlink" Target="https://www.sec.gov/Archives/edgar/data/200406/000095012306003129/y17887e10vk.htm" TargetMode="External"/><Relationship Id="rId52" Type="http://schemas.openxmlformats.org/officeDocument/2006/relationships/hyperlink" Target="https://www.sec.gov/Archives/edgar/data/200406/000095012302002712/y58008e10-k.t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115"/>
  <sheetViews>
    <sheetView tabSelected="1" topLeftCell="G1" workbookViewId="0">
      <selection activeCell="S31" sqref="S31:S32"/>
    </sheetView>
  </sheetViews>
  <sheetFormatPr baseColWidth="10" defaultColWidth="12.6640625" defaultRowHeight="15.75" customHeight="1"/>
  <cols>
    <col min="9" max="10" width="17.5" customWidth="1"/>
    <col min="13" max="13" width="35.1640625" customWidth="1"/>
    <col min="14" max="14" width="14.1640625" customWidth="1"/>
    <col min="15" max="15" width="34" customWidth="1"/>
    <col min="17" max="17" width="32.33203125" customWidth="1"/>
    <col min="18" max="18" width="15.5" customWidth="1"/>
    <col min="19" max="19" width="14.1640625" customWidth="1"/>
  </cols>
  <sheetData>
    <row r="1" spans="1:36" ht="15.75" customHeight="1">
      <c r="A1" s="1" t="s">
        <v>0</v>
      </c>
      <c r="B1" s="1">
        <v>26</v>
      </c>
      <c r="C1" s="1">
        <v>3</v>
      </c>
    </row>
    <row r="2" spans="1:36" ht="15.75" customHeight="1">
      <c r="B2" s="2" t="s">
        <v>1</v>
      </c>
      <c r="C2" s="2" t="s">
        <v>2</v>
      </c>
    </row>
    <row r="3" spans="1:36" ht="15.75" customHeight="1">
      <c r="D3" s="3"/>
    </row>
    <row r="4" spans="1:36" ht="15.75" customHeight="1">
      <c r="D4" s="3"/>
    </row>
    <row r="5" spans="1:36" ht="15.75" customHeight="1">
      <c r="D5" s="3"/>
    </row>
    <row r="6" spans="1:36" ht="15.75" customHeight="1">
      <c r="D6" s="3"/>
    </row>
    <row r="10" spans="1:36" ht="15.75" customHeight="1">
      <c r="I10" s="4" t="s">
        <v>3</v>
      </c>
      <c r="J10" s="4" t="s">
        <v>4</v>
      </c>
      <c r="AJ10" s="5"/>
    </row>
    <row r="11" spans="1:36" ht="15.75" customHeight="1">
      <c r="A11" s="4"/>
      <c r="B11" s="4" t="s">
        <v>5</v>
      </c>
      <c r="C11" s="4" t="s">
        <v>6</v>
      </c>
      <c r="D11" s="4" t="s">
        <v>7</v>
      </c>
      <c r="E11" s="4" t="s">
        <v>8</v>
      </c>
      <c r="F11" s="4" t="s">
        <v>9</v>
      </c>
      <c r="G11" s="4" t="s">
        <v>10</v>
      </c>
      <c r="I11" s="4">
        <v>1999</v>
      </c>
      <c r="J11" s="4">
        <f t="shared" ref="J11:J36" si="0">SUMIFS(C:C, A:A, "*" &amp; I11 &amp; "*")</f>
        <v>0.54500000000000004</v>
      </c>
      <c r="R11" s="4"/>
    </row>
    <row r="12" spans="1:36" ht="15.75" customHeight="1">
      <c r="A12" s="4" t="s">
        <v>11</v>
      </c>
      <c r="B12" s="4" t="s">
        <v>12</v>
      </c>
      <c r="C12" s="4">
        <v>1.24</v>
      </c>
      <c r="D12" s="4">
        <v>1.24</v>
      </c>
      <c r="E12" s="4" t="s">
        <v>11</v>
      </c>
      <c r="F12" s="4" t="s">
        <v>13</v>
      </c>
      <c r="G12" s="4" t="s">
        <v>14</v>
      </c>
      <c r="I12" s="4">
        <v>2000</v>
      </c>
      <c r="J12" s="4">
        <f t="shared" si="0"/>
        <v>0.62</v>
      </c>
      <c r="K12" s="6">
        <f t="shared" ref="K12:K36" si="1">J12/J11-1</f>
        <v>0.13761467889908241</v>
      </c>
      <c r="R12" s="4"/>
    </row>
    <row r="13" spans="1:36" ht="15.75" customHeight="1">
      <c r="A13" s="4" t="s">
        <v>15</v>
      </c>
      <c r="B13" s="4" t="s">
        <v>16</v>
      </c>
      <c r="C13" s="4">
        <v>1.24</v>
      </c>
      <c r="D13" s="4">
        <v>1.24</v>
      </c>
      <c r="E13" s="4" t="s">
        <v>15</v>
      </c>
      <c r="F13" s="4" t="s">
        <v>17</v>
      </c>
      <c r="G13" s="4" t="s">
        <v>18</v>
      </c>
      <c r="I13" s="4">
        <v>2001</v>
      </c>
      <c r="J13" s="4">
        <f t="shared" si="0"/>
        <v>0.70000000000000007</v>
      </c>
      <c r="K13" s="6">
        <f t="shared" si="1"/>
        <v>0.12903225806451624</v>
      </c>
      <c r="R13" s="4"/>
    </row>
    <row r="14" spans="1:36" ht="15.75" customHeight="1">
      <c r="A14" s="4" t="s">
        <v>19</v>
      </c>
      <c r="B14" s="4" t="s">
        <v>20</v>
      </c>
      <c r="C14" s="4">
        <v>1.24</v>
      </c>
      <c r="D14" s="4">
        <v>1.24</v>
      </c>
      <c r="E14" s="4" t="s">
        <v>21</v>
      </c>
      <c r="F14" s="4" t="s">
        <v>22</v>
      </c>
      <c r="G14" s="4" t="s">
        <v>23</v>
      </c>
      <c r="I14" s="4">
        <v>2002</v>
      </c>
      <c r="J14" s="4">
        <f t="shared" si="0"/>
        <v>0.79499999999999993</v>
      </c>
      <c r="K14" s="6">
        <f t="shared" si="1"/>
        <v>0.13571428571428545</v>
      </c>
    </row>
    <row r="15" spans="1:36" ht="15.75" customHeight="1">
      <c r="A15" s="4" t="s">
        <v>24</v>
      </c>
      <c r="B15" s="4" t="s">
        <v>25</v>
      </c>
      <c r="C15" s="4">
        <v>1.19</v>
      </c>
      <c r="D15" s="4">
        <v>1.19</v>
      </c>
      <c r="E15" s="4" t="s">
        <v>26</v>
      </c>
      <c r="F15" s="4" t="s">
        <v>27</v>
      </c>
      <c r="G15" s="4" t="s">
        <v>28</v>
      </c>
      <c r="I15" s="4">
        <v>2003</v>
      </c>
      <c r="J15" s="4">
        <f t="shared" si="0"/>
        <v>0.92499999999999993</v>
      </c>
      <c r="K15" s="6">
        <f t="shared" si="1"/>
        <v>0.16352201257861632</v>
      </c>
    </row>
    <row r="16" spans="1:36" ht="15.75" customHeight="1">
      <c r="A16" s="4" t="s">
        <v>29</v>
      </c>
      <c r="B16" s="4" t="s">
        <v>30</v>
      </c>
      <c r="C16" s="4">
        <v>1.19</v>
      </c>
      <c r="D16" s="4">
        <v>1.19</v>
      </c>
      <c r="E16" s="4" t="s">
        <v>31</v>
      </c>
      <c r="F16" s="4" t="s">
        <v>32</v>
      </c>
      <c r="G16" s="4" t="s">
        <v>33</v>
      </c>
      <c r="I16" s="4">
        <v>2004</v>
      </c>
      <c r="J16" s="4">
        <f t="shared" si="0"/>
        <v>1.095</v>
      </c>
      <c r="K16" s="6">
        <f t="shared" si="1"/>
        <v>0.18378378378378391</v>
      </c>
    </row>
    <row r="17" spans="1:20" ht="15.75" customHeight="1">
      <c r="A17" s="4" t="s">
        <v>34</v>
      </c>
      <c r="B17" s="4" t="s">
        <v>35</v>
      </c>
      <c r="C17" s="4">
        <v>1.19</v>
      </c>
      <c r="D17" s="4">
        <v>1.19</v>
      </c>
      <c r="E17" s="4" t="s">
        <v>36</v>
      </c>
      <c r="F17" s="4" t="s">
        <v>37</v>
      </c>
      <c r="G17" s="4" t="s">
        <v>38</v>
      </c>
      <c r="I17" s="4">
        <v>2005</v>
      </c>
      <c r="J17" s="4">
        <f t="shared" si="0"/>
        <v>1.2749999999999999</v>
      </c>
      <c r="K17" s="6">
        <f t="shared" si="1"/>
        <v>0.16438356164383561</v>
      </c>
    </row>
    <row r="18" spans="1:20" ht="15.75" customHeight="1">
      <c r="A18" s="4" t="s">
        <v>39</v>
      </c>
      <c r="B18" s="4" t="s">
        <v>40</v>
      </c>
      <c r="C18" s="4">
        <v>1.19</v>
      </c>
      <c r="D18" s="4">
        <v>1.19</v>
      </c>
      <c r="E18" s="4" t="s">
        <v>41</v>
      </c>
      <c r="F18" s="4" t="s">
        <v>42</v>
      </c>
      <c r="G18" s="4" t="s">
        <v>43</v>
      </c>
      <c r="I18" s="4">
        <v>2006</v>
      </c>
      <c r="J18" s="4">
        <f t="shared" si="0"/>
        <v>1.4550000000000001</v>
      </c>
      <c r="K18" s="6">
        <f t="shared" si="1"/>
        <v>0.14117647058823546</v>
      </c>
    </row>
    <row r="19" spans="1:20" ht="15.75" customHeight="1">
      <c r="A19" s="4" t="s">
        <v>44</v>
      </c>
      <c r="B19" s="4" t="s">
        <v>45</v>
      </c>
      <c r="C19" s="4">
        <v>1.1299999999999999</v>
      </c>
      <c r="D19" s="4">
        <v>1.1299999999999999</v>
      </c>
      <c r="E19" s="4" t="s">
        <v>46</v>
      </c>
      <c r="F19" s="4" t="s">
        <v>47</v>
      </c>
      <c r="G19" s="4" t="s">
        <v>48</v>
      </c>
      <c r="I19" s="4">
        <v>2007</v>
      </c>
      <c r="J19" s="4">
        <f t="shared" si="0"/>
        <v>1.6199999999999999</v>
      </c>
      <c r="K19" s="6">
        <f t="shared" si="1"/>
        <v>0.11340206185566992</v>
      </c>
    </row>
    <row r="20" spans="1:20" ht="15.75" customHeight="1">
      <c r="A20" s="4" t="s">
        <v>49</v>
      </c>
      <c r="B20" s="4" t="s">
        <v>50</v>
      </c>
      <c r="C20" s="4">
        <v>1.1299999999999999</v>
      </c>
      <c r="D20" s="4">
        <v>1.1299999999999999</v>
      </c>
      <c r="E20" s="4" t="s">
        <v>51</v>
      </c>
      <c r="F20" s="4" t="s">
        <v>52</v>
      </c>
      <c r="G20" s="4" t="s">
        <v>53</v>
      </c>
      <c r="I20" s="4">
        <v>2008</v>
      </c>
      <c r="J20" s="4">
        <f t="shared" si="0"/>
        <v>1.7950000000000002</v>
      </c>
      <c r="K20" s="6">
        <f t="shared" si="1"/>
        <v>0.10802469135802495</v>
      </c>
    </row>
    <row r="21" spans="1:20" ht="15.75" customHeight="1">
      <c r="A21" s="4" t="s">
        <v>54</v>
      </c>
      <c r="B21" s="4" t="s">
        <v>55</v>
      </c>
      <c r="C21" s="4">
        <v>1.1299999999999999</v>
      </c>
      <c r="D21" s="4">
        <v>1.1299999999999999</v>
      </c>
      <c r="E21" s="4" t="s">
        <v>56</v>
      </c>
      <c r="F21" s="4" t="s">
        <v>57</v>
      </c>
      <c r="G21" s="4" t="s">
        <v>58</v>
      </c>
      <c r="I21" s="4">
        <v>2009</v>
      </c>
      <c r="J21" s="4">
        <f t="shared" si="0"/>
        <v>1.93</v>
      </c>
      <c r="K21" s="6">
        <f t="shared" si="1"/>
        <v>7.5208913649025044E-2</v>
      </c>
    </row>
    <row r="22" spans="1:20" ht="15.75" customHeight="1">
      <c r="A22" s="4" t="s">
        <v>59</v>
      </c>
      <c r="B22" s="4" t="s">
        <v>60</v>
      </c>
      <c r="C22" s="4">
        <v>1.1299999999999999</v>
      </c>
      <c r="D22" s="4">
        <v>1.1299999999999999</v>
      </c>
      <c r="E22" s="4" t="s">
        <v>61</v>
      </c>
      <c r="F22" s="4" t="s">
        <v>62</v>
      </c>
      <c r="G22" s="4" t="s">
        <v>63</v>
      </c>
      <c r="I22" s="4">
        <v>2010</v>
      </c>
      <c r="J22" s="4">
        <f t="shared" si="0"/>
        <v>2.1100000000000003</v>
      </c>
      <c r="K22" s="6">
        <f t="shared" si="1"/>
        <v>9.3264248704663322E-2</v>
      </c>
    </row>
    <row r="23" spans="1:20" ht="15.75" customHeight="1">
      <c r="A23" s="4" t="s">
        <v>64</v>
      </c>
      <c r="B23" s="4" t="s">
        <v>65</v>
      </c>
      <c r="C23" s="4">
        <v>1.06</v>
      </c>
      <c r="D23" s="4">
        <v>1.06</v>
      </c>
      <c r="E23" s="4" t="s">
        <v>66</v>
      </c>
      <c r="F23" s="4" t="s">
        <v>67</v>
      </c>
      <c r="G23" s="4" t="s">
        <v>68</v>
      </c>
      <c r="I23" s="4">
        <v>2011</v>
      </c>
      <c r="J23" s="4">
        <f t="shared" si="0"/>
        <v>2.25</v>
      </c>
      <c r="K23" s="6">
        <f t="shared" si="1"/>
        <v>6.6350710900473731E-2</v>
      </c>
    </row>
    <row r="24" spans="1:20" ht="15.75" customHeight="1">
      <c r="A24" s="4" t="s">
        <v>69</v>
      </c>
      <c r="B24" s="4" t="s">
        <v>70</v>
      </c>
      <c r="C24" s="4">
        <v>1.06</v>
      </c>
      <c r="D24" s="4">
        <v>1.06</v>
      </c>
      <c r="E24" s="4" t="s">
        <v>71</v>
      </c>
      <c r="F24" s="4" t="s">
        <v>72</v>
      </c>
      <c r="G24" s="4" t="s">
        <v>73</v>
      </c>
      <c r="I24" s="4">
        <v>2012</v>
      </c>
      <c r="J24" s="4">
        <f t="shared" si="0"/>
        <v>2.4</v>
      </c>
      <c r="K24" s="6">
        <f t="shared" si="1"/>
        <v>6.6666666666666652E-2</v>
      </c>
    </row>
    <row r="25" spans="1:20" ht="15.75" customHeight="1">
      <c r="A25" s="4" t="s">
        <v>74</v>
      </c>
      <c r="B25" s="4" t="s">
        <v>75</v>
      </c>
      <c r="C25" s="4">
        <v>1.06</v>
      </c>
      <c r="D25" s="4">
        <v>1.06</v>
      </c>
      <c r="E25" s="4" t="s">
        <v>76</v>
      </c>
      <c r="F25" s="4" t="s">
        <v>77</v>
      </c>
      <c r="G25" s="4" t="s">
        <v>78</v>
      </c>
      <c r="I25" s="4">
        <v>2013</v>
      </c>
      <c r="J25" s="4">
        <f t="shared" si="0"/>
        <v>2.59</v>
      </c>
      <c r="K25" s="6">
        <f t="shared" si="1"/>
        <v>7.9166666666666607E-2</v>
      </c>
    </row>
    <row r="26" spans="1:20" ht="15.75" customHeight="1">
      <c r="A26" s="4" t="s">
        <v>79</v>
      </c>
      <c r="B26" s="4" t="s">
        <v>80</v>
      </c>
      <c r="C26" s="4">
        <v>1.06</v>
      </c>
      <c r="D26" s="4">
        <v>1.06</v>
      </c>
      <c r="E26" s="4" t="s">
        <v>81</v>
      </c>
      <c r="F26" s="4" t="s">
        <v>82</v>
      </c>
      <c r="G26" s="4" t="s">
        <v>83</v>
      </c>
      <c r="I26" s="4">
        <v>2014</v>
      </c>
      <c r="J26" s="4">
        <f t="shared" si="0"/>
        <v>2.76</v>
      </c>
      <c r="K26" s="6">
        <f t="shared" si="1"/>
        <v>6.5637065637065506E-2</v>
      </c>
      <c r="M26" s="4" t="s">
        <v>84</v>
      </c>
      <c r="N26" s="7" t="s">
        <v>85</v>
      </c>
      <c r="O26" s="4" t="s">
        <v>86</v>
      </c>
      <c r="P26" s="7" t="s">
        <v>85</v>
      </c>
      <c r="Q26" s="4" t="s">
        <v>87</v>
      </c>
      <c r="R26" s="7" t="s">
        <v>85</v>
      </c>
      <c r="S26" s="4" t="s">
        <v>88</v>
      </c>
      <c r="T26" s="7" t="s">
        <v>85</v>
      </c>
    </row>
    <row r="27" spans="1:20" ht="15.75" customHeight="1">
      <c r="A27" s="4" t="s">
        <v>89</v>
      </c>
      <c r="B27" s="4" t="s">
        <v>90</v>
      </c>
      <c r="C27" s="4">
        <v>1.01</v>
      </c>
      <c r="D27" s="4">
        <v>1.01</v>
      </c>
      <c r="E27" s="4" t="s">
        <v>91</v>
      </c>
      <c r="F27" s="4" t="s">
        <v>92</v>
      </c>
      <c r="G27" s="4" t="s">
        <v>93</v>
      </c>
      <c r="I27" s="4">
        <v>2015</v>
      </c>
      <c r="J27" s="4">
        <f t="shared" si="0"/>
        <v>2.95</v>
      </c>
      <c r="K27" s="6">
        <f t="shared" si="1"/>
        <v>6.8840579710145011E-2</v>
      </c>
      <c r="M27" s="21">
        <f>IF(COUNTIF(Keymetrics!AI5:AI9, "&lt;0")=0,AVERAGE(Keymetrics!AI5:AI9),MEDIAN(Keymetrics!AI5:AI9))</f>
        <v>0.57652077359051401</v>
      </c>
      <c r="N27" s="7">
        <f>IF(M27&lt;0.2,1,IF(M27&lt;0.4,2,IF(M27&lt;0.6,3,IF(M27&lt;0.8,4,5))))</f>
        <v>3</v>
      </c>
      <c r="O27" s="21">
        <f>IF(COUNTIF(Keymetrics!AB5:AB9, "&lt;0")=0,AVERAGE(Keymetrics!AB5:AB9),MEDIAN(Keymetrics!AB5:AB9))</f>
        <v>0.48432414632751969</v>
      </c>
      <c r="P27" s="7">
        <f>IF(O27&lt;0,5,IF(O27&lt;0.5,1,IF(O27&lt;1,2,IF(O27&lt;2,3,IF(O27&lt;3,4,IF(O27&lt;0,5,5))))))</f>
        <v>1</v>
      </c>
      <c r="Q27" s="23">
        <f>IF(COUNTIF(Keymetrics!AF5:AF9, "&lt;0")=0,AVERAGE(Keymetrics!AF5:AF9),MEDIAN(Keymetrics!AF5:AF9))</f>
        <v>71.610857897828964</v>
      </c>
      <c r="R27" s="7">
        <f>IF(Q27&gt;10,1,IF(Q27&gt;7.5,2,IF(Q27&gt;5,3,IF(Q27&gt;2.5,4,5))))</f>
        <v>1</v>
      </c>
      <c r="S27" s="24">
        <f>IF(COUNTIF(K41:K45, "&lt;0")=0,AVERAGE(K41:K45),MEDIAN(K41:K45))</f>
        <v>0.58003452415702483</v>
      </c>
      <c r="T27" s="7">
        <f>IF(S27&lt;0.2,1,IF(S27&lt;0.4,2,IF(S27&lt;0.6,3,IF(S27&lt;0.8,4,5))))</f>
        <v>3</v>
      </c>
    </row>
    <row r="28" spans="1:20" ht="15.75" customHeight="1">
      <c r="A28" s="4" t="s">
        <v>94</v>
      </c>
      <c r="B28" s="4" t="s">
        <v>95</v>
      </c>
      <c r="C28" s="4">
        <v>1.01</v>
      </c>
      <c r="D28" s="4">
        <v>1.01</v>
      </c>
      <c r="E28" s="4" t="s">
        <v>96</v>
      </c>
      <c r="F28" s="4" t="s">
        <v>97</v>
      </c>
      <c r="G28" s="4" t="s">
        <v>98</v>
      </c>
      <c r="I28" s="4">
        <v>2016</v>
      </c>
      <c r="J28" s="4">
        <f t="shared" si="0"/>
        <v>3.1500000000000004</v>
      </c>
      <c r="K28" s="6">
        <f t="shared" si="1"/>
        <v>6.7796610169491567E-2</v>
      </c>
      <c r="M28" s="22"/>
      <c r="O28" s="22"/>
      <c r="Q28" s="22"/>
      <c r="S28" s="22"/>
    </row>
    <row r="29" spans="1:20" ht="15.75" customHeight="1">
      <c r="A29" s="4" t="s">
        <v>99</v>
      </c>
      <c r="B29" s="4" t="s">
        <v>100</v>
      </c>
      <c r="C29" s="4">
        <v>1.01</v>
      </c>
      <c r="D29" s="4">
        <v>1.01</v>
      </c>
      <c r="E29" s="4" t="s">
        <v>101</v>
      </c>
      <c r="F29" s="4" t="s">
        <v>102</v>
      </c>
      <c r="G29" s="4" t="s">
        <v>103</v>
      </c>
      <c r="I29" s="4">
        <v>2017</v>
      </c>
      <c r="J29" s="4">
        <f t="shared" si="0"/>
        <v>3.3200000000000003</v>
      </c>
      <c r="K29" s="6">
        <f t="shared" si="1"/>
        <v>5.3968253968253999E-2</v>
      </c>
      <c r="M29" s="4" t="s">
        <v>104</v>
      </c>
      <c r="O29" s="4" t="s">
        <v>104</v>
      </c>
      <c r="Q29" s="4" t="s">
        <v>104</v>
      </c>
    </row>
    <row r="30" spans="1:20" ht="15.75" customHeight="1">
      <c r="A30" s="4" t="s">
        <v>105</v>
      </c>
      <c r="B30" s="4" t="s">
        <v>106</v>
      </c>
      <c r="C30" s="4">
        <v>1.01</v>
      </c>
      <c r="D30" s="4">
        <v>1.01</v>
      </c>
      <c r="E30" s="4" t="s">
        <v>107</v>
      </c>
      <c r="F30" s="4" t="s">
        <v>108</v>
      </c>
      <c r="G30" s="4" t="s">
        <v>109</v>
      </c>
      <c r="I30" s="4">
        <v>2018</v>
      </c>
      <c r="J30" s="4">
        <f t="shared" si="0"/>
        <v>3.54</v>
      </c>
      <c r="K30" s="6">
        <f t="shared" si="1"/>
        <v>6.6265060240963791E-2</v>
      </c>
      <c r="M30" s="4" t="s">
        <v>110</v>
      </c>
      <c r="N30" s="7" t="s">
        <v>85</v>
      </c>
      <c r="O30" s="4" t="s">
        <v>111</v>
      </c>
      <c r="P30" s="7" t="s">
        <v>85</v>
      </c>
      <c r="Q30" s="4" t="s">
        <v>112</v>
      </c>
      <c r="R30" s="7" t="s">
        <v>85</v>
      </c>
      <c r="S30" s="4" t="s">
        <v>113</v>
      </c>
      <c r="T30" s="7" t="s">
        <v>85</v>
      </c>
    </row>
    <row r="31" spans="1:20" ht="15.75" customHeight="1">
      <c r="A31" s="4" t="s">
        <v>114</v>
      </c>
      <c r="B31" s="4" t="s">
        <v>115</v>
      </c>
      <c r="C31" s="4">
        <v>0.95</v>
      </c>
      <c r="D31" s="4">
        <v>0.95</v>
      </c>
      <c r="E31" s="4" t="s">
        <v>116</v>
      </c>
      <c r="F31" s="4" t="s">
        <v>117</v>
      </c>
      <c r="G31" s="4" t="s">
        <v>118</v>
      </c>
      <c r="I31" s="4">
        <v>2019</v>
      </c>
      <c r="J31" s="4">
        <f t="shared" si="0"/>
        <v>3.7499999999999996</v>
      </c>
      <c r="K31" s="6">
        <f t="shared" si="1"/>
        <v>5.9322033898304927E-2</v>
      </c>
      <c r="M31" s="21">
        <f>('Income statement'!AE9/'Income statement'!AE34)^(1/25)-1</f>
        <v>0.10259321764670792</v>
      </c>
      <c r="N31" s="7">
        <f>IF(M31&gt;0.1,1,IF(M31&gt;0.07,2,IF(M31&gt;0.04,3,IF(M31&gt;0.01,4,5))))</f>
        <v>1</v>
      </c>
      <c r="O31" s="21">
        <f>(J36/J31)^(1/5)-1</f>
        <v>5.5382879836247012E-2</v>
      </c>
      <c r="P31" s="7">
        <f>IF(O31&gt;0.1,1,IF(O31&gt;0.05,2,IF(O31&gt;0,3,IF(O31&gt;-0.05,4,5))))</f>
        <v>2</v>
      </c>
      <c r="Q31" s="21">
        <f>(J36/J11)^(1/25)-1</f>
        <v>9.1911398411378409E-2</v>
      </c>
      <c r="R31" s="7">
        <f>IF(Q31&gt;0.08,1,IF(Q31&gt;0.05,2,IF(Q31&gt;0.02,3,IF(Q31&gt;0,4,5))))</f>
        <v>1</v>
      </c>
      <c r="S31" s="25" t="str">
        <f>IF(OR(,COUNTBLANK(J11:J36)&gt;0,COUNTIF(J11:J36,0)&gt;0),"Yes","No dividend cuts")</f>
        <v>No dividend cuts</v>
      </c>
      <c r="T31" s="7">
        <f>IF(S31="Yes",5,1)</f>
        <v>1</v>
      </c>
    </row>
    <row r="32" spans="1:20" ht="15.75" customHeight="1">
      <c r="A32" s="4" t="s">
        <v>119</v>
      </c>
      <c r="B32" s="4" t="s">
        <v>120</v>
      </c>
      <c r="C32" s="4">
        <v>0.95</v>
      </c>
      <c r="D32" s="4">
        <v>0.95</v>
      </c>
      <c r="E32" s="4" t="s">
        <v>121</v>
      </c>
      <c r="F32" s="4" t="s">
        <v>122</v>
      </c>
      <c r="G32" s="4" t="s">
        <v>123</v>
      </c>
      <c r="I32" s="4">
        <v>2020</v>
      </c>
      <c r="J32" s="4">
        <f t="shared" si="0"/>
        <v>3.9800000000000004</v>
      </c>
      <c r="K32" s="6">
        <f t="shared" si="1"/>
        <v>6.1333333333333462E-2</v>
      </c>
      <c r="M32" s="22"/>
      <c r="O32" s="22"/>
      <c r="Q32" s="22"/>
      <c r="S32" s="22"/>
    </row>
    <row r="33" spans="1:15" ht="15.75" customHeight="1">
      <c r="A33" s="4" t="s">
        <v>124</v>
      </c>
      <c r="B33" s="4" t="s">
        <v>125</v>
      </c>
      <c r="C33" s="4">
        <v>0.95</v>
      </c>
      <c r="D33" s="4">
        <v>0.95</v>
      </c>
      <c r="E33" s="4" t="s">
        <v>126</v>
      </c>
      <c r="F33" s="4" t="s">
        <v>127</v>
      </c>
      <c r="G33" s="4" t="s">
        <v>128</v>
      </c>
      <c r="I33" s="4">
        <v>2021</v>
      </c>
      <c r="J33" s="4">
        <f t="shared" si="0"/>
        <v>4.1900000000000004</v>
      </c>
      <c r="K33" s="6">
        <f t="shared" si="1"/>
        <v>5.2763819095477338E-2</v>
      </c>
      <c r="O33" s="6"/>
    </row>
    <row r="34" spans="1:15" ht="15.75" customHeight="1">
      <c r="A34" s="4" t="s">
        <v>129</v>
      </c>
      <c r="B34" s="4" t="s">
        <v>130</v>
      </c>
      <c r="C34" s="4">
        <v>0.95</v>
      </c>
      <c r="D34" s="4">
        <v>0.95</v>
      </c>
      <c r="E34" s="4" t="s">
        <v>131</v>
      </c>
      <c r="F34" s="4" t="s">
        <v>132</v>
      </c>
      <c r="G34" s="4" t="s">
        <v>133</v>
      </c>
      <c r="I34" s="4">
        <v>2022</v>
      </c>
      <c r="J34" s="4">
        <f t="shared" si="0"/>
        <v>4.4499999999999993</v>
      </c>
      <c r="K34" s="6">
        <f t="shared" si="1"/>
        <v>6.2052505966586846E-2</v>
      </c>
      <c r="O34" s="6"/>
    </row>
    <row r="35" spans="1:15" ht="15.75" customHeight="1">
      <c r="A35" s="4" t="s">
        <v>134</v>
      </c>
      <c r="B35" s="4" t="s">
        <v>135</v>
      </c>
      <c r="C35" s="4">
        <v>0.9</v>
      </c>
      <c r="D35" s="4">
        <v>0.9</v>
      </c>
      <c r="E35" s="4" t="s">
        <v>136</v>
      </c>
      <c r="F35" s="4" t="s">
        <v>137</v>
      </c>
      <c r="G35" s="4" t="s">
        <v>138</v>
      </c>
      <c r="I35" s="4">
        <v>2023</v>
      </c>
      <c r="J35" s="4">
        <f t="shared" si="0"/>
        <v>4.6999999999999993</v>
      </c>
      <c r="K35" s="6">
        <f t="shared" si="1"/>
        <v>5.6179775280898792E-2</v>
      </c>
    </row>
    <row r="36" spans="1:15" ht="15.75" customHeight="1">
      <c r="A36" s="4" t="s">
        <v>139</v>
      </c>
      <c r="B36" s="4" t="s">
        <v>140</v>
      </c>
      <c r="C36" s="4">
        <v>0.9</v>
      </c>
      <c r="D36" s="4">
        <v>0.9</v>
      </c>
      <c r="E36" s="4" t="s">
        <v>141</v>
      </c>
      <c r="F36" s="4" t="s">
        <v>142</v>
      </c>
      <c r="G36" s="4" t="s">
        <v>143</v>
      </c>
      <c r="I36" s="4">
        <v>2024</v>
      </c>
      <c r="J36" s="4">
        <f t="shared" si="0"/>
        <v>4.91</v>
      </c>
      <c r="K36" s="6">
        <f t="shared" si="1"/>
        <v>4.4680851063829907E-2</v>
      </c>
      <c r="M36" s="7" t="s">
        <v>144</v>
      </c>
      <c r="N36" s="8">
        <f>(N27+P31+P27+R31+R27+T31+T27+N31)/8</f>
        <v>1.625</v>
      </c>
    </row>
    <row r="37" spans="1:15" ht="15.75" customHeight="1">
      <c r="A37" s="4" t="s">
        <v>145</v>
      </c>
      <c r="B37" s="4" t="s">
        <v>146</v>
      </c>
      <c r="C37" s="4">
        <v>0.9</v>
      </c>
      <c r="D37" s="4">
        <v>0.9</v>
      </c>
      <c r="E37" s="4" t="s">
        <v>147</v>
      </c>
      <c r="F37" s="4" t="s">
        <v>148</v>
      </c>
      <c r="G37" s="4" t="s">
        <v>149</v>
      </c>
      <c r="H37" s="6"/>
      <c r="M37" s="7" t="s">
        <v>150</v>
      </c>
      <c r="N37" s="8">
        <f>IF(O31&lt;0,1,0)</f>
        <v>0</v>
      </c>
    </row>
    <row r="38" spans="1:15" ht="15.75" customHeight="1">
      <c r="A38" s="4" t="s">
        <v>151</v>
      </c>
      <c r="B38" s="4" t="s">
        <v>152</v>
      </c>
      <c r="C38" s="4">
        <v>0.9</v>
      </c>
      <c r="D38" s="4">
        <v>0.9</v>
      </c>
      <c r="E38" s="4" t="s">
        <v>153</v>
      </c>
      <c r="F38" s="4" t="s">
        <v>154</v>
      </c>
      <c r="G38" s="4" t="s">
        <v>155</v>
      </c>
      <c r="M38" s="7" t="s">
        <v>156</v>
      </c>
      <c r="N38" s="8">
        <f>IF(S31="Yes",3,0)</f>
        <v>0</v>
      </c>
    </row>
    <row r="39" spans="1:15">
      <c r="A39" s="4" t="s">
        <v>157</v>
      </c>
      <c r="B39" s="4" t="s">
        <v>158</v>
      </c>
      <c r="C39" s="4">
        <v>0.84</v>
      </c>
      <c r="D39" s="4">
        <v>0.84</v>
      </c>
      <c r="E39" s="4" t="s">
        <v>159</v>
      </c>
      <c r="F39" s="4" t="s">
        <v>160</v>
      </c>
      <c r="G39" s="4" t="s">
        <v>161</v>
      </c>
      <c r="I39" s="4" t="s">
        <v>162</v>
      </c>
      <c r="J39" s="4" t="s">
        <v>163</v>
      </c>
      <c r="K39" s="4" t="s">
        <v>164</v>
      </c>
      <c r="M39" s="9" t="s">
        <v>165</v>
      </c>
      <c r="N39" s="10">
        <f>SUM(N36:N38)/8</f>
        <v>0.203125</v>
      </c>
      <c r="O39" s="4" t="str">
        <f>IF(N39&lt;0.2,"Very Low Risk - Dividend cuts are extremely unlikely unless there are major, unexpected changes to the business",IF(N39&lt;0.4,"Low Risk - The dividend appears secure, backed by solid financials and consistent growth. While a cut can't be ruled out entirely, it would be surprising based on current trends.",IF(N39&lt;0.6,"Moderate Risk - There are some potential warning signs in the metrics, but not an immediate threat. The dividend will likely continue in the near term but could face pressure if negative trends persist or worsen.",IF(N39&lt;0.8,"High Risk - Multiple indicators are flashing red - payout ratios may be unsustainably high, debt burden is concerning, coverage is tight, and/or growth has stalled. Without a quick turnaround, a dividend cut in the next 1-2 years would not be shocking.","Very High Risk - The current dividend looks extremely vulnerable. Based on deteriorating fundamentals or an already weakened financial position, a cut appears imminent unless the company takes drastic action. Avoid relying on this income stream."))))</f>
        <v>Low Risk - The dividend appears secure, backed by solid financials and consistent growth. While a cut can't be ruled out entirely, it would be surprising based on current trends.</v>
      </c>
    </row>
    <row r="40" spans="1:15" ht="15.75" customHeight="1">
      <c r="A40" s="4" t="s">
        <v>166</v>
      </c>
      <c r="B40" s="4" t="s">
        <v>167</v>
      </c>
      <c r="C40" s="4">
        <v>0.84</v>
      </c>
      <c r="D40" s="4">
        <v>0.84</v>
      </c>
      <c r="E40" s="4" t="s">
        <v>168</v>
      </c>
      <c r="F40" s="4" t="s">
        <v>169</v>
      </c>
      <c r="G40" s="4" t="s">
        <v>170</v>
      </c>
      <c r="I40" s="11"/>
      <c r="J40" s="11"/>
      <c r="K40" s="6"/>
    </row>
    <row r="41" spans="1:15" ht="15.75" customHeight="1">
      <c r="A41" s="4" t="s">
        <v>171</v>
      </c>
      <c r="B41" s="4" t="s">
        <v>172</v>
      </c>
      <c r="C41" s="4">
        <v>0.84</v>
      </c>
      <c r="D41" s="4">
        <v>0.84</v>
      </c>
      <c r="E41" s="4" t="s">
        <v>173</v>
      </c>
      <c r="F41" s="4" t="s">
        <v>174</v>
      </c>
      <c r="G41" s="4" t="s">
        <v>175</v>
      </c>
      <c r="H41" s="4">
        <v>2023</v>
      </c>
      <c r="I41" s="11">
        <f>'Statement of cash flows'!AL9</f>
        <v>18248000000</v>
      </c>
      <c r="J41" s="11">
        <f>-'Statement of cash flows'!AC9</f>
        <v>11770000000</v>
      </c>
      <c r="K41" s="6">
        <f t="shared" ref="K41:K45" si="2">J41/I41</f>
        <v>0.64500219202104336</v>
      </c>
    </row>
    <row r="42" spans="1:15" ht="15.75" customHeight="1">
      <c r="A42" s="4" t="s">
        <v>176</v>
      </c>
      <c r="B42" s="4" t="s">
        <v>177</v>
      </c>
      <c r="C42" s="4">
        <v>0.84</v>
      </c>
      <c r="D42" s="4">
        <v>0.84</v>
      </c>
      <c r="E42" s="4" t="s">
        <v>178</v>
      </c>
      <c r="F42" s="4" t="s">
        <v>179</v>
      </c>
      <c r="G42" s="4" t="s">
        <v>180</v>
      </c>
      <c r="H42" s="4">
        <v>2022</v>
      </c>
      <c r="I42" s="11">
        <f>'Statement of cash flows'!AL10</f>
        <v>17185000000</v>
      </c>
      <c r="J42" s="11">
        <f>-'Statement of cash flows'!AC10</f>
        <v>11682000000</v>
      </c>
      <c r="K42" s="6">
        <f t="shared" si="2"/>
        <v>0.67977887692755312</v>
      </c>
      <c r="M42" s="4"/>
    </row>
    <row r="43" spans="1:15" ht="15.75" customHeight="1">
      <c r="A43" s="4" t="s">
        <v>181</v>
      </c>
      <c r="B43" s="4" t="s">
        <v>182</v>
      </c>
      <c r="C43" s="4">
        <v>0.8</v>
      </c>
      <c r="D43" s="4">
        <v>0.8</v>
      </c>
      <c r="E43" s="4" t="s">
        <v>183</v>
      </c>
      <c r="F43" s="4" t="s">
        <v>184</v>
      </c>
      <c r="G43" s="4" t="s">
        <v>185</v>
      </c>
      <c r="H43" s="4">
        <v>2021</v>
      </c>
      <c r="I43" s="11">
        <f>'Statement of cash flows'!AL11</f>
        <v>19758000000</v>
      </c>
      <c r="J43" s="11">
        <f>-'Statement of cash flows'!AC11</f>
        <v>11032000000</v>
      </c>
      <c r="K43" s="6">
        <f t="shared" si="2"/>
        <v>0.55835610891790666</v>
      </c>
    </row>
    <row r="44" spans="1:15" ht="15.75" customHeight="1">
      <c r="A44" s="4" t="s">
        <v>186</v>
      </c>
      <c r="B44" s="4" t="s">
        <v>187</v>
      </c>
      <c r="C44" s="4">
        <v>0.8</v>
      </c>
      <c r="D44" s="4">
        <v>0.8</v>
      </c>
      <c r="E44" s="4" t="s">
        <v>188</v>
      </c>
      <c r="F44" s="4" t="s">
        <v>189</v>
      </c>
      <c r="G44" s="4" t="s">
        <v>190</v>
      </c>
      <c r="H44" s="4">
        <v>2020</v>
      </c>
      <c r="I44" s="11">
        <f>'Statement of cash flows'!AL12</f>
        <v>20189000000</v>
      </c>
      <c r="J44" s="11">
        <f>-'Statement of cash flows'!AC12</f>
        <v>10481000000</v>
      </c>
      <c r="K44" s="6">
        <f t="shared" si="2"/>
        <v>0.51914408836495118</v>
      </c>
    </row>
    <row r="45" spans="1:15" ht="15.75" customHeight="1">
      <c r="A45" s="4" t="s">
        <v>191</v>
      </c>
      <c r="B45" s="4" t="s">
        <v>192</v>
      </c>
      <c r="C45" s="4">
        <v>0.8</v>
      </c>
      <c r="D45" s="4">
        <v>0.8</v>
      </c>
      <c r="E45" s="4" t="s">
        <v>193</v>
      </c>
      <c r="F45" s="4" t="s">
        <v>194</v>
      </c>
      <c r="G45" s="4" t="s">
        <v>195</v>
      </c>
      <c r="H45" s="4">
        <v>2019</v>
      </c>
      <c r="I45" s="11">
        <f>'Statement of cash flows'!AL13</f>
        <v>19918000000</v>
      </c>
      <c r="J45" s="11">
        <f>-'Statement of cash flows'!AC13</f>
        <v>9917000000</v>
      </c>
      <c r="K45" s="6">
        <f t="shared" si="2"/>
        <v>0.49789135455367006</v>
      </c>
    </row>
    <row r="46" spans="1:15" ht="15.75" customHeight="1">
      <c r="A46" s="4" t="s">
        <v>196</v>
      </c>
      <c r="B46" s="4" t="s">
        <v>197</v>
      </c>
      <c r="C46" s="4">
        <v>0.8</v>
      </c>
      <c r="D46" s="4">
        <v>0.8</v>
      </c>
      <c r="E46" s="4" t="s">
        <v>198</v>
      </c>
      <c r="F46" s="4" t="s">
        <v>199</v>
      </c>
      <c r="G46" s="4" t="s">
        <v>200</v>
      </c>
      <c r="K46" s="6"/>
    </row>
    <row r="47" spans="1:15" ht="15.75" customHeight="1">
      <c r="A47" s="4" t="s">
        <v>201</v>
      </c>
      <c r="B47" s="4" t="s">
        <v>202</v>
      </c>
      <c r="C47" s="4">
        <v>0.75</v>
      </c>
      <c r="D47" s="4">
        <v>0.75</v>
      </c>
      <c r="E47" s="4" t="s">
        <v>203</v>
      </c>
      <c r="F47" s="4" t="s">
        <v>204</v>
      </c>
      <c r="G47" s="4" t="s">
        <v>205</v>
      </c>
    </row>
    <row r="48" spans="1:15" ht="15.75" customHeight="1">
      <c r="A48" s="4" t="s">
        <v>206</v>
      </c>
      <c r="B48" s="4" t="s">
        <v>207</v>
      </c>
      <c r="C48" s="4">
        <v>0.75</v>
      </c>
      <c r="D48" s="4">
        <v>0.75</v>
      </c>
      <c r="E48" s="4" t="s">
        <v>208</v>
      </c>
      <c r="F48" s="4" t="s">
        <v>209</v>
      </c>
      <c r="G48" s="4" t="s">
        <v>210</v>
      </c>
    </row>
    <row r="49" spans="1:7" ht="15.75" customHeight="1">
      <c r="A49" s="4" t="s">
        <v>211</v>
      </c>
      <c r="B49" s="4" t="s">
        <v>212</v>
      </c>
      <c r="C49" s="4">
        <v>0.75</v>
      </c>
      <c r="D49" s="4">
        <v>0.75</v>
      </c>
      <c r="E49" s="4" t="s">
        <v>213</v>
      </c>
      <c r="F49" s="4" t="s">
        <v>214</v>
      </c>
      <c r="G49" s="4" t="s">
        <v>215</v>
      </c>
    </row>
    <row r="50" spans="1:7" ht="15.75" customHeight="1">
      <c r="A50" s="4" t="s">
        <v>216</v>
      </c>
      <c r="B50" s="4" t="s">
        <v>217</v>
      </c>
      <c r="C50" s="4">
        <v>0.75</v>
      </c>
      <c r="D50" s="4">
        <v>0.75</v>
      </c>
      <c r="E50" s="4" t="s">
        <v>218</v>
      </c>
      <c r="F50" s="4" t="s">
        <v>219</v>
      </c>
      <c r="G50" s="4" t="s">
        <v>220</v>
      </c>
    </row>
    <row r="51" spans="1:7" ht="15.75" customHeight="1">
      <c r="A51" s="4" t="s">
        <v>221</v>
      </c>
      <c r="B51" s="4" t="s">
        <v>222</v>
      </c>
      <c r="C51" s="4">
        <v>0.7</v>
      </c>
      <c r="D51" s="4">
        <v>0.7</v>
      </c>
      <c r="E51" s="4" t="s">
        <v>223</v>
      </c>
      <c r="F51" s="4" t="s">
        <v>224</v>
      </c>
      <c r="G51" s="4" t="s">
        <v>225</v>
      </c>
    </row>
    <row r="52" spans="1:7" ht="15.75" customHeight="1">
      <c r="A52" s="4" t="s">
        <v>226</v>
      </c>
      <c r="B52" s="4" t="s">
        <v>227</v>
      </c>
      <c r="C52" s="4">
        <v>0.7</v>
      </c>
      <c r="D52" s="4">
        <v>0.7</v>
      </c>
      <c r="E52" s="4" t="s">
        <v>228</v>
      </c>
      <c r="F52" s="4" t="s">
        <v>229</v>
      </c>
      <c r="G52" s="4" t="s">
        <v>230</v>
      </c>
    </row>
    <row r="53" spans="1:7" ht="15.75" customHeight="1">
      <c r="A53" s="4" t="s">
        <v>231</v>
      </c>
      <c r="B53" s="4" t="s">
        <v>232</v>
      </c>
      <c r="C53" s="4">
        <v>0.7</v>
      </c>
      <c r="D53" s="4">
        <v>0.7</v>
      </c>
      <c r="E53" s="4" t="s">
        <v>233</v>
      </c>
      <c r="F53" s="4" t="s">
        <v>234</v>
      </c>
      <c r="G53" s="4" t="s">
        <v>235</v>
      </c>
    </row>
    <row r="54" spans="1:7" ht="15.75" customHeight="1">
      <c r="A54" s="4" t="s">
        <v>236</v>
      </c>
      <c r="B54" s="4" t="s">
        <v>237</v>
      </c>
      <c r="C54" s="4">
        <v>0.7</v>
      </c>
      <c r="D54" s="4">
        <v>0.7</v>
      </c>
      <c r="E54" s="4" t="s">
        <v>238</v>
      </c>
      <c r="F54" s="4" t="s">
        <v>239</v>
      </c>
      <c r="G54" s="4" t="s">
        <v>240</v>
      </c>
    </row>
    <row r="55" spans="1:7" ht="15.75" customHeight="1">
      <c r="A55" s="4" t="s">
        <v>241</v>
      </c>
      <c r="B55" s="4" t="s">
        <v>242</v>
      </c>
      <c r="C55" s="4">
        <v>0.66</v>
      </c>
      <c r="D55" s="4">
        <v>0.66</v>
      </c>
      <c r="E55" s="4" t="s">
        <v>243</v>
      </c>
      <c r="F55" s="4" t="s">
        <v>244</v>
      </c>
      <c r="G55" s="4" t="s">
        <v>245</v>
      </c>
    </row>
    <row r="56" spans="1:7" ht="15.75" customHeight="1">
      <c r="A56" s="4" t="s">
        <v>246</v>
      </c>
      <c r="B56" s="4" t="s">
        <v>247</v>
      </c>
      <c r="C56" s="4">
        <v>0.66</v>
      </c>
      <c r="D56" s="4">
        <v>0.66</v>
      </c>
      <c r="E56" s="4" t="s">
        <v>248</v>
      </c>
      <c r="F56" s="4" t="s">
        <v>249</v>
      </c>
      <c r="G56" s="4" t="s">
        <v>250</v>
      </c>
    </row>
    <row r="57" spans="1:7" ht="15.75" customHeight="1">
      <c r="A57" s="4" t="s">
        <v>251</v>
      </c>
      <c r="B57" s="4" t="s">
        <v>252</v>
      </c>
      <c r="C57" s="4">
        <v>0.66</v>
      </c>
      <c r="D57" s="4">
        <v>0.66</v>
      </c>
      <c r="E57" s="4" t="s">
        <v>253</v>
      </c>
      <c r="F57" s="4" t="s">
        <v>254</v>
      </c>
      <c r="G57" s="4" t="s">
        <v>255</v>
      </c>
    </row>
    <row r="58" spans="1:7" ht="15.75" customHeight="1">
      <c r="A58" s="4" t="s">
        <v>256</v>
      </c>
      <c r="B58" s="4" t="s">
        <v>257</v>
      </c>
      <c r="C58" s="4">
        <v>0.66</v>
      </c>
      <c r="D58" s="4">
        <v>0.66</v>
      </c>
      <c r="E58" s="4" t="s">
        <v>258</v>
      </c>
      <c r="F58" s="4" t="s">
        <v>259</v>
      </c>
      <c r="G58" s="4" t="s">
        <v>260</v>
      </c>
    </row>
    <row r="59" spans="1:7" ht="15.75" customHeight="1">
      <c r="A59" s="4" t="s">
        <v>261</v>
      </c>
      <c r="B59" s="4" t="s">
        <v>262</v>
      </c>
      <c r="C59" s="4">
        <v>0.61</v>
      </c>
      <c r="D59" s="4">
        <v>0.61</v>
      </c>
      <c r="E59" s="4" t="s">
        <v>263</v>
      </c>
      <c r="F59" s="4" t="s">
        <v>264</v>
      </c>
      <c r="G59" s="4" t="s">
        <v>265</v>
      </c>
    </row>
    <row r="60" spans="1:7" ht="13">
      <c r="A60" s="4" t="s">
        <v>266</v>
      </c>
      <c r="B60" s="4" t="s">
        <v>267</v>
      </c>
      <c r="C60" s="4">
        <v>0.61</v>
      </c>
      <c r="D60" s="4">
        <v>0.61</v>
      </c>
      <c r="E60" s="4" t="s">
        <v>268</v>
      </c>
      <c r="F60" s="4" t="s">
        <v>269</v>
      </c>
      <c r="G60" s="4" t="s">
        <v>270</v>
      </c>
    </row>
    <row r="61" spans="1:7" ht="13">
      <c r="A61" s="4" t="s">
        <v>271</v>
      </c>
      <c r="B61" s="4" t="s">
        <v>272</v>
      </c>
      <c r="C61" s="4">
        <v>0.61</v>
      </c>
      <c r="D61" s="4">
        <v>0.61</v>
      </c>
      <c r="E61" s="4" t="s">
        <v>273</v>
      </c>
      <c r="F61" s="4" t="s">
        <v>274</v>
      </c>
      <c r="G61" s="4" t="s">
        <v>275</v>
      </c>
    </row>
    <row r="62" spans="1:7" ht="13">
      <c r="A62" s="4" t="s">
        <v>276</v>
      </c>
      <c r="B62" s="4" t="s">
        <v>277</v>
      </c>
      <c r="C62" s="4">
        <v>0.61</v>
      </c>
      <c r="D62" s="4">
        <v>0.61</v>
      </c>
      <c r="E62" s="4" t="s">
        <v>278</v>
      </c>
      <c r="F62" s="4" t="s">
        <v>279</v>
      </c>
      <c r="G62" s="4" t="s">
        <v>280</v>
      </c>
    </row>
    <row r="63" spans="1:7" ht="13">
      <c r="A63" s="4" t="s">
        <v>281</v>
      </c>
      <c r="B63" s="4" t="s">
        <v>282</v>
      </c>
      <c r="C63" s="4">
        <v>0.56999999999999995</v>
      </c>
      <c r="D63" s="4">
        <v>0.56999999999999995</v>
      </c>
      <c r="E63" s="4" t="s">
        <v>283</v>
      </c>
      <c r="F63" s="4" t="s">
        <v>284</v>
      </c>
      <c r="G63" s="4" t="s">
        <v>285</v>
      </c>
    </row>
    <row r="64" spans="1:7" ht="13">
      <c r="A64" s="4" t="s">
        <v>286</v>
      </c>
      <c r="B64" s="4" t="s">
        <v>287</v>
      </c>
      <c r="C64" s="4">
        <v>0.56999999999999995</v>
      </c>
      <c r="D64" s="4">
        <v>0.56999999999999995</v>
      </c>
      <c r="E64" s="4" t="s">
        <v>288</v>
      </c>
      <c r="F64" s="4" t="s">
        <v>289</v>
      </c>
      <c r="G64" s="4" t="s">
        <v>290</v>
      </c>
    </row>
    <row r="65" spans="1:7" ht="13">
      <c r="A65" s="4" t="s">
        <v>291</v>
      </c>
      <c r="B65" s="4" t="s">
        <v>292</v>
      </c>
      <c r="C65" s="4">
        <v>0.56999999999999995</v>
      </c>
      <c r="D65" s="4">
        <v>0.56999999999999995</v>
      </c>
      <c r="E65" s="4" t="s">
        <v>293</v>
      </c>
      <c r="F65" s="4" t="s">
        <v>294</v>
      </c>
      <c r="G65" s="4" t="s">
        <v>295</v>
      </c>
    </row>
    <row r="66" spans="1:7" ht="13">
      <c r="A66" s="4" t="s">
        <v>296</v>
      </c>
      <c r="B66" s="4" t="s">
        <v>297</v>
      </c>
      <c r="C66" s="4">
        <v>0.56999999999999995</v>
      </c>
      <c r="D66" s="4">
        <v>0.56999999999999995</v>
      </c>
      <c r="E66" s="4" t="s">
        <v>298</v>
      </c>
      <c r="F66" s="4" t="s">
        <v>299</v>
      </c>
      <c r="G66" s="4" t="s">
        <v>300</v>
      </c>
    </row>
    <row r="67" spans="1:7" ht="13">
      <c r="A67" s="4" t="s">
        <v>301</v>
      </c>
      <c r="B67" s="4" t="s">
        <v>302</v>
      </c>
      <c r="C67" s="4">
        <v>0.54</v>
      </c>
      <c r="D67" s="4">
        <v>0.54</v>
      </c>
      <c r="E67" s="4" t="s">
        <v>303</v>
      </c>
      <c r="F67" s="4" t="s">
        <v>304</v>
      </c>
      <c r="G67" s="4" t="s">
        <v>305</v>
      </c>
    </row>
    <row r="68" spans="1:7" ht="13">
      <c r="A68" s="4" t="s">
        <v>306</v>
      </c>
      <c r="B68" s="4" t="s">
        <v>307</v>
      </c>
      <c r="C68" s="4">
        <v>0.54</v>
      </c>
      <c r="D68" s="4">
        <v>0.54</v>
      </c>
      <c r="E68" s="4" t="s">
        <v>308</v>
      </c>
      <c r="F68" s="4" t="s">
        <v>309</v>
      </c>
      <c r="G68" s="4" t="s">
        <v>310</v>
      </c>
    </row>
    <row r="69" spans="1:7" ht="13">
      <c r="A69" s="4" t="s">
        <v>311</v>
      </c>
      <c r="B69" s="4" t="s">
        <v>312</v>
      </c>
      <c r="C69" s="4">
        <v>0.54</v>
      </c>
      <c r="D69" s="4">
        <v>0.54</v>
      </c>
      <c r="E69" s="4" t="s">
        <v>313</v>
      </c>
      <c r="F69" s="4" t="s">
        <v>314</v>
      </c>
      <c r="G69" s="4" t="s">
        <v>315</v>
      </c>
    </row>
    <row r="70" spans="1:7" ht="13">
      <c r="A70" s="4" t="s">
        <v>316</v>
      </c>
      <c r="B70" s="4" t="s">
        <v>317</v>
      </c>
      <c r="C70" s="4">
        <v>0.54</v>
      </c>
      <c r="D70" s="4">
        <v>0.54</v>
      </c>
      <c r="E70" s="4" t="s">
        <v>318</v>
      </c>
      <c r="F70" s="4" t="s">
        <v>319</v>
      </c>
      <c r="G70" s="4" t="s">
        <v>320</v>
      </c>
    </row>
    <row r="71" spans="1:7" ht="13">
      <c r="A71" s="4" t="s">
        <v>321</v>
      </c>
      <c r="B71" s="4" t="s">
        <v>322</v>
      </c>
      <c r="C71" s="4">
        <v>0.49</v>
      </c>
      <c r="D71" s="4">
        <v>0.49</v>
      </c>
      <c r="E71" s="4" t="s">
        <v>323</v>
      </c>
      <c r="F71" s="4" t="s">
        <v>324</v>
      </c>
      <c r="G71" s="4" t="s">
        <v>325</v>
      </c>
    </row>
    <row r="72" spans="1:7" ht="13">
      <c r="A72" s="4" t="s">
        <v>326</v>
      </c>
      <c r="B72" s="4" t="s">
        <v>327</v>
      </c>
      <c r="C72" s="4">
        <v>0.49</v>
      </c>
      <c r="D72" s="4">
        <v>0.49</v>
      </c>
      <c r="E72" s="4" t="s">
        <v>328</v>
      </c>
      <c r="F72" s="4" t="s">
        <v>329</v>
      </c>
      <c r="G72" s="4" t="s">
        <v>330</v>
      </c>
    </row>
    <row r="73" spans="1:7" ht="13">
      <c r="A73" s="4" t="s">
        <v>331</v>
      </c>
      <c r="B73" s="4" t="s">
        <v>332</v>
      </c>
      <c r="C73" s="4">
        <v>0.49</v>
      </c>
      <c r="D73" s="4">
        <v>0.49</v>
      </c>
      <c r="E73" s="4" t="s">
        <v>333</v>
      </c>
      <c r="F73" s="4" t="s">
        <v>334</v>
      </c>
      <c r="G73" s="4" t="s">
        <v>335</v>
      </c>
    </row>
    <row r="74" spans="1:7" ht="13">
      <c r="A74" s="4" t="s">
        <v>336</v>
      </c>
      <c r="B74" s="4" t="s">
        <v>337</v>
      </c>
      <c r="C74" s="4">
        <v>0.49</v>
      </c>
      <c r="D74" s="4">
        <v>0.49</v>
      </c>
      <c r="E74" s="4" t="s">
        <v>338</v>
      </c>
      <c r="F74" s="4" t="s">
        <v>339</v>
      </c>
      <c r="G74" s="4" t="s">
        <v>340</v>
      </c>
    </row>
    <row r="75" spans="1:7" ht="13">
      <c r="A75" s="4" t="s">
        <v>341</v>
      </c>
      <c r="B75" s="4" t="s">
        <v>342</v>
      </c>
      <c r="C75" s="4">
        <v>0.46</v>
      </c>
      <c r="D75" s="4">
        <v>0.46</v>
      </c>
      <c r="E75" s="4" t="s">
        <v>343</v>
      </c>
      <c r="F75" s="4" t="s">
        <v>344</v>
      </c>
      <c r="G75" s="4" t="s">
        <v>345</v>
      </c>
    </row>
    <row r="76" spans="1:7" ht="13">
      <c r="A76" s="4" t="s">
        <v>346</v>
      </c>
      <c r="B76" s="4" t="s">
        <v>347</v>
      </c>
      <c r="C76" s="4">
        <v>0.46</v>
      </c>
      <c r="D76" s="4">
        <v>0.46</v>
      </c>
      <c r="E76" s="4" t="s">
        <v>348</v>
      </c>
      <c r="F76" s="4" t="s">
        <v>349</v>
      </c>
      <c r="G76" s="4" t="s">
        <v>350</v>
      </c>
    </row>
    <row r="77" spans="1:7" ht="13">
      <c r="A77" s="4" t="s">
        <v>351</v>
      </c>
      <c r="B77" s="4" t="s">
        <v>352</v>
      </c>
      <c r="C77" s="4">
        <v>0.46</v>
      </c>
      <c r="D77" s="4">
        <v>0.46</v>
      </c>
      <c r="E77" s="4" t="s">
        <v>353</v>
      </c>
      <c r="F77" s="4" t="s">
        <v>354</v>
      </c>
      <c r="G77" s="4" t="s">
        <v>355</v>
      </c>
    </row>
    <row r="78" spans="1:7" ht="13">
      <c r="A78" s="4" t="s">
        <v>356</v>
      </c>
      <c r="B78" s="4" t="s">
        <v>357</v>
      </c>
      <c r="C78" s="4">
        <v>0.46</v>
      </c>
      <c r="D78" s="4">
        <v>0.46</v>
      </c>
      <c r="E78" s="4" t="s">
        <v>358</v>
      </c>
      <c r="F78" s="4" t="s">
        <v>359</v>
      </c>
      <c r="G78" s="4" t="s">
        <v>360</v>
      </c>
    </row>
    <row r="79" spans="1:7" ht="13">
      <c r="A79" s="4" t="s">
        <v>361</v>
      </c>
      <c r="B79" s="4" t="s">
        <v>362</v>
      </c>
      <c r="C79" s="4">
        <v>0.41499999999999998</v>
      </c>
      <c r="D79" s="4">
        <v>0.41499999999999998</v>
      </c>
      <c r="E79" s="4" t="s">
        <v>363</v>
      </c>
      <c r="F79" s="4" t="s">
        <v>364</v>
      </c>
      <c r="G79" s="4" t="s">
        <v>365</v>
      </c>
    </row>
    <row r="80" spans="1:7" ht="13">
      <c r="A80" s="4" t="s">
        <v>366</v>
      </c>
      <c r="B80" s="4" t="s">
        <v>367</v>
      </c>
      <c r="C80" s="4">
        <v>0.41499999999999998</v>
      </c>
      <c r="D80" s="4">
        <v>0.41499999999999998</v>
      </c>
      <c r="E80" s="4" t="s">
        <v>368</v>
      </c>
      <c r="F80" s="4" t="s">
        <v>369</v>
      </c>
      <c r="G80" s="4" t="s">
        <v>370</v>
      </c>
    </row>
    <row r="81" spans="1:7" ht="13">
      <c r="A81" s="4" t="s">
        <v>371</v>
      </c>
      <c r="B81" s="4" t="s">
        <v>372</v>
      </c>
      <c r="C81" s="4">
        <v>0.41499999999999998</v>
      </c>
      <c r="D81" s="4">
        <v>0.41499999999999998</v>
      </c>
      <c r="E81" s="4" t="s">
        <v>373</v>
      </c>
      <c r="F81" s="4" t="s">
        <v>374</v>
      </c>
      <c r="G81" s="4" t="s">
        <v>375</v>
      </c>
    </row>
    <row r="82" spans="1:7" ht="13">
      <c r="A82" s="4" t="s">
        <v>376</v>
      </c>
      <c r="B82" s="4" t="s">
        <v>377</v>
      </c>
      <c r="C82" s="4">
        <v>0.41499999999999998</v>
      </c>
      <c r="D82" s="4">
        <v>0.41499999999999998</v>
      </c>
      <c r="E82" s="4" t="s">
        <v>378</v>
      </c>
      <c r="F82" s="4" t="s">
        <v>379</v>
      </c>
      <c r="G82" s="4" t="s">
        <v>380</v>
      </c>
    </row>
    <row r="83" spans="1:7" ht="13">
      <c r="A83" s="4" t="s">
        <v>381</v>
      </c>
      <c r="B83" s="4" t="s">
        <v>382</v>
      </c>
      <c r="C83" s="4">
        <v>0.375</v>
      </c>
      <c r="D83" s="4">
        <v>0.375</v>
      </c>
      <c r="E83" s="4" t="s">
        <v>383</v>
      </c>
      <c r="F83" s="4" t="s">
        <v>384</v>
      </c>
      <c r="G83" s="4" t="s">
        <v>385</v>
      </c>
    </row>
    <row r="84" spans="1:7" ht="13">
      <c r="A84" s="4" t="s">
        <v>386</v>
      </c>
      <c r="B84" s="4" t="s">
        <v>387</v>
      </c>
      <c r="C84" s="4">
        <v>0.375</v>
      </c>
      <c r="D84" s="4">
        <v>0.375</v>
      </c>
      <c r="E84" s="4" t="s">
        <v>388</v>
      </c>
      <c r="F84" s="4" t="s">
        <v>389</v>
      </c>
      <c r="G84" s="4" t="s">
        <v>390</v>
      </c>
    </row>
    <row r="85" spans="1:7" ht="13">
      <c r="A85" s="4" t="s">
        <v>391</v>
      </c>
      <c r="B85" s="4" t="s">
        <v>392</v>
      </c>
      <c r="C85" s="4">
        <v>0.375</v>
      </c>
      <c r="D85" s="4">
        <v>0.375</v>
      </c>
      <c r="E85" s="4" t="s">
        <v>393</v>
      </c>
      <c r="F85" s="4" t="s">
        <v>394</v>
      </c>
      <c r="G85" s="4" t="s">
        <v>395</v>
      </c>
    </row>
    <row r="86" spans="1:7" ht="13">
      <c r="A86" s="4" t="s">
        <v>396</v>
      </c>
      <c r="B86" s="4" t="s">
        <v>397</v>
      </c>
      <c r="C86" s="4">
        <v>0.375</v>
      </c>
      <c r="D86" s="4">
        <v>0.375</v>
      </c>
      <c r="E86" s="4" t="s">
        <v>398</v>
      </c>
      <c r="F86" s="4" t="s">
        <v>399</v>
      </c>
      <c r="G86" s="4" t="s">
        <v>400</v>
      </c>
    </row>
    <row r="87" spans="1:7" ht="13">
      <c r="A87" s="4" t="s">
        <v>401</v>
      </c>
      <c r="B87" s="4" t="s">
        <v>402</v>
      </c>
      <c r="C87" s="4">
        <v>0.33</v>
      </c>
      <c r="D87" s="4">
        <v>0.33</v>
      </c>
      <c r="E87" s="4" t="s">
        <v>403</v>
      </c>
      <c r="F87" s="4" t="s">
        <v>404</v>
      </c>
      <c r="G87" s="4" t="s">
        <v>405</v>
      </c>
    </row>
    <row r="88" spans="1:7" ht="13">
      <c r="A88" s="4" t="s">
        <v>406</v>
      </c>
      <c r="B88" s="4" t="s">
        <v>407</v>
      </c>
      <c r="C88" s="4">
        <v>0.33</v>
      </c>
      <c r="D88" s="4">
        <v>0.33</v>
      </c>
      <c r="E88" s="4" t="s">
        <v>408</v>
      </c>
      <c r="F88" s="4" t="s">
        <v>409</v>
      </c>
      <c r="G88" s="4" t="s">
        <v>410</v>
      </c>
    </row>
    <row r="89" spans="1:7" ht="13">
      <c r="A89" s="4" t="s">
        <v>411</v>
      </c>
      <c r="B89" s="4" t="s">
        <v>412</v>
      </c>
      <c r="C89" s="4">
        <v>0.33</v>
      </c>
      <c r="D89" s="4">
        <v>0.33</v>
      </c>
      <c r="E89" s="4" t="s">
        <v>413</v>
      </c>
      <c r="F89" s="4" t="s">
        <v>414</v>
      </c>
      <c r="G89" s="4" t="s">
        <v>415</v>
      </c>
    </row>
    <row r="90" spans="1:7" ht="13">
      <c r="A90" s="4" t="s">
        <v>416</v>
      </c>
      <c r="B90" s="4" t="s">
        <v>417</v>
      </c>
      <c r="C90" s="4">
        <v>0.33</v>
      </c>
      <c r="D90" s="4">
        <v>0.33</v>
      </c>
      <c r="E90" s="4" t="s">
        <v>418</v>
      </c>
      <c r="F90" s="4" t="s">
        <v>419</v>
      </c>
      <c r="G90" s="4" t="s">
        <v>420</v>
      </c>
    </row>
    <row r="91" spans="1:7" ht="13">
      <c r="A91" s="4" t="s">
        <v>421</v>
      </c>
      <c r="B91" s="4" t="s">
        <v>422</v>
      </c>
      <c r="C91" s="4">
        <v>0.28499999999999998</v>
      </c>
      <c r="D91" s="4">
        <v>0.28499999999999998</v>
      </c>
      <c r="E91" s="4" t="s">
        <v>423</v>
      </c>
      <c r="F91" s="4" t="s">
        <v>424</v>
      </c>
      <c r="G91" s="4" t="s">
        <v>425</v>
      </c>
    </row>
    <row r="92" spans="1:7" ht="13">
      <c r="A92" s="4" t="s">
        <v>426</v>
      </c>
      <c r="B92" s="4" t="s">
        <v>427</v>
      </c>
      <c r="C92" s="4">
        <v>0.28499999999999998</v>
      </c>
      <c r="D92" s="4">
        <v>0.28499999999999998</v>
      </c>
      <c r="E92" s="4" t="s">
        <v>428</v>
      </c>
      <c r="F92" s="4" t="s">
        <v>429</v>
      </c>
      <c r="G92" s="4" t="s">
        <v>430</v>
      </c>
    </row>
    <row r="93" spans="1:7" ht="13">
      <c r="A93" s="4" t="s">
        <v>431</v>
      </c>
      <c r="B93" s="4" t="s">
        <v>432</v>
      </c>
      <c r="C93" s="4">
        <v>0.28499999999999998</v>
      </c>
      <c r="D93" s="4">
        <v>0.28499999999999998</v>
      </c>
      <c r="E93" s="4" t="s">
        <v>433</v>
      </c>
      <c r="F93" s="4" t="s">
        <v>434</v>
      </c>
      <c r="G93" s="4" t="s">
        <v>435</v>
      </c>
    </row>
    <row r="94" spans="1:7" ht="13">
      <c r="A94" s="4" t="s">
        <v>436</v>
      </c>
      <c r="B94" s="4" t="s">
        <v>437</v>
      </c>
      <c r="C94" s="4">
        <v>0.28499999999999998</v>
      </c>
      <c r="D94" s="4">
        <v>0.28499999999999998</v>
      </c>
      <c r="E94" s="4" t="s">
        <v>438</v>
      </c>
      <c r="F94" s="4" t="s">
        <v>439</v>
      </c>
      <c r="G94" s="4" t="s">
        <v>440</v>
      </c>
    </row>
    <row r="95" spans="1:7" ht="13">
      <c r="A95" s="4" t="s">
        <v>441</v>
      </c>
      <c r="B95" s="4" t="s">
        <v>442</v>
      </c>
      <c r="C95" s="4">
        <v>0.24</v>
      </c>
      <c r="D95" s="4">
        <v>0.24</v>
      </c>
      <c r="E95" s="4" t="s">
        <v>443</v>
      </c>
      <c r="F95" s="4" t="s">
        <v>444</v>
      </c>
      <c r="G95" s="4" t="s">
        <v>445</v>
      </c>
    </row>
    <row r="96" spans="1:7" ht="13">
      <c r="A96" s="4" t="s">
        <v>446</v>
      </c>
      <c r="B96" s="4" t="s">
        <v>447</v>
      </c>
      <c r="C96" s="4">
        <v>0.24</v>
      </c>
      <c r="D96" s="4">
        <v>0.24</v>
      </c>
      <c r="E96" s="4" t="s">
        <v>448</v>
      </c>
      <c r="F96" s="4" t="s">
        <v>449</v>
      </c>
      <c r="G96" s="4" t="s">
        <v>450</v>
      </c>
    </row>
    <row r="97" spans="1:7" ht="13">
      <c r="A97" s="4" t="s">
        <v>451</v>
      </c>
      <c r="B97" s="4" t="s">
        <v>452</v>
      </c>
      <c r="C97" s="4">
        <v>0.24</v>
      </c>
      <c r="D97" s="4">
        <v>0.24</v>
      </c>
      <c r="E97" s="4" t="s">
        <v>453</v>
      </c>
      <c r="F97" s="4" t="s">
        <v>454</v>
      </c>
      <c r="G97" s="4" t="s">
        <v>455</v>
      </c>
    </row>
    <row r="98" spans="1:7" ht="13">
      <c r="A98" s="4" t="s">
        <v>456</v>
      </c>
      <c r="B98" s="4" t="s">
        <v>457</v>
      </c>
      <c r="C98" s="4">
        <v>0.24</v>
      </c>
      <c r="D98" s="4">
        <v>0.24</v>
      </c>
      <c r="E98" s="4" t="s">
        <v>458</v>
      </c>
      <c r="F98" s="4" t="s">
        <v>459</v>
      </c>
      <c r="G98" s="4" t="s">
        <v>460</v>
      </c>
    </row>
    <row r="99" spans="1:7" ht="13">
      <c r="A99" s="4" t="s">
        <v>461</v>
      </c>
      <c r="B99" s="4" t="s">
        <v>462</v>
      </c>
      <c r="C99" s="4">
        <v>0.20499999999999999</v>
      </c>
      <c r="D99" s="4">
        <v>0.20499999999999999</v>
      </c>
      <c r="E99" s="4" t="s">
        <v>463</v>
      </c>
      <c r="F99" s="4" t="s">
        <v>464</v>
      </c>
      <c r="G99" s="4" t="s">
        <v>465</v>
      </c>
    </row>
    <row r="100" spans="1:7" ht="13">
      <c r="A100" s="4" t="s">
        <v>466</v>
      </c>
      <c r="B100" s="4" t="s">
        <v>467</v>
      </c>
      <c r="C100" s="4">
        <v>0.20499999999999999</v>
      </c>
      <c r="D100" s="4">
        <v>0.20499999999999999</v>
      </c>
      <c r="E100" s="4" t="s">
        <v>468</v>
      </c>
      <c r="F100" s="4" t="s">
        <v>469</v>
      </c>
      <c r="G100" s="4" t="s">
        <v>470</v>
      </c>
    </row>
    <row r="101" spans="1:7" ht="13">
      <c r="A101" s="4" t="s">
        <v>471</v>
      </c>
      <c r="B101" s="4" t="s">
        <v>472</v>
      </c>
      <c r="C101" s="4">
        <v>0.20499999999999999</v>
      </c>
      <c r="D101" s="4">
        <v>0.20499999999999999</v>
      </c>
      <c r="E101" s="4" t="s">
        <v>473</v>
      </c>
      <c r="F101" s="4" t="s">
        <v>474</v>
      </c>
      <c r="G101" s="4" t="s">
        <v>475</v>
      </c>
    </row>
    <row r="102" spans="1:7" ht="13">
      <c r="A102" s="4" t="s">
        <v>476</v>
      </c>
      <c r="B102" s="4" t="s">
        <v>477</v>
      </c>
      <c r="C102" s="4">
        <v>0.20499999999999999</v>
      </c>
      <c r="D102" s="4">
        <v>0.20499999999999999</v>
      </c>
      <c r="E102" s="4" t="s">
        <v>478</v>
      </c>
      <c r="F102" s="4" t="s">
        <v>479</v>
      </c>
      <c r="G102" s="4" t="s">
        <v>480</v>
      </c>
    </row>
    <row r="103" spans="1:7" ht="13">
      <c r="A103" s="4" t="s">
        <v>481</v>
      </c>
      <c r="B103" s="4" t="s">
        <v>482</v>
      </c>
      <c r="C103" s="4">
        <v>0.18</v>
      </c>
      <c r="D103" s="4">
        <v>0.18</v>
      </c>
      <c r="E103" s="4" t="s">
        <v>483</v>
      </c>
      <c r="F103" s="4" t="s">
        <v>484</v>
      </c>
      <c r="G103" s="4" t="s">
        <v>485</v>
      </c>
    </row>
    <row r="104" spans="1:7" ht="13">
      <c r="A104" s="4" t="s">
        <v>486</v>
      </c>
      <c r="B104" s="4" t="s">
        <v>487</v>
      </c>
      <c r="C104" s="4">
        <v>0.18</v>
      </c>
      <c r="D104" s="4">
        <v>0.18</v>
      </c>
      <c r="E104" s="4" t="s">
        <v>488</v>
      </c>
      <c r="F104" s="4" t="s">
        <v>489</v>
      </c>
      <c r="G104" s="4" t="s">
        <v>490</v>
      </c>
    </row>
    <row r="105" spans="1:7" ht="13">
      <c r="A105" s="4" t="s">
        <v>491</v>
      </c>
      <c r="B105" s="4" t="s">
        <v>492</v>
      </c>
      <c r="C105" s="4">
        <v>0.18</v>
      </c>
      <c r="D105" s="4">
        <v>0.18</v>
      </c>
      <c r="E105" s="4" t="s">
        <v>493</v>
      </c>
      <c r="F105" s="4" t="s">
        <v>494</v>
      </c>
      <c r="G105" s="4" t="s">
        <v>495</v>
      </c>
    </row>
    <row r="106" spans="1:7" ht="13">
      <c r="A106" s="4" t="s">
        <v>496</v>
      </c>
      <c r="B106" s="4" t="s">
        <v>497</v>
      </c>
      <c r="C106" s="4">
        <v>0.18</v>
      </c>
      <c r="D106" s="4">
        <v>0.36</v>
      </c>
      <c r="E106" s="4" t="s">
        <v>498</v>
      </c>
      <c r="F106" s="4" t="s">
        <v>499</v>
      </c>
      <c r="G106" s="4" t="s">
        <v>500</v>
      </c>
    </row>
    <row r="107" spans="1:7" ht="13">
      <c r="A107" s="4" t="s">
        <v>501</v>
      </c>
      <c r="B107" s="4" t="s">
        <v>502</v>
      </c>
      <c r="C107" s="4">
        <v>0.16</v>
      </c>
      <c r="D107" s="4">
        <v>0.32</v>
      </c>
      <c r="E107" s="4" t="s">
        <v>503</v>
      </c>
      <c r="F107" s="4" t="s">
        <v>504</v>
      </c>
      <c r="G107" s="4" t="s">
        <v>505</v>
      </c>
    </row>
    <row r="108" spans="1:7" ht="13">
      <c r="A108" s="4" t="s">
        <v>506</v>
      </c>
      <c r="B108" s="4" t="s">
        <v>507</v>
      </c>
      <c r="C108" s="4">
        <v>0.16</v>
      </c>
      <c r="D108" s="4">
        <v>0.32</v>
      </c>
      <c r="E108" s="4" t="s">
        <v>508</v>
      </c>
      <c r="F108" s="4" t="s">
        <v>509</v>
      </c>
      <c r="G108" s="4" t="s">
        <v>510</v>
      </c>
    </row>
    <row r="109" spans="1:7" ht="13">
      <c r="A109" s="4" t="s">
        <v>511</v>
      </c>
      <c r="B109" s="4" t="s">
        <v>512</v>
      </c>
      <c r="C109" s="4">
        <v>0.16</v>
      </c>
      <c r="D109" s="4">
        <v>0.32</v>
      </c>
      <c r="E109" s="4" t="s">
        <v>513</v>
      </c>
      <c r="F109" s="4" t="s">
        <v>514</v>
      </c>
      <c r="G109" s="4" t="s">
        <v>515</v>
      </c>
    </row>
    <row r="110" spans="1:7" ht="13">
      <c r="A110" s="4" t="s">
        <v>516</v>
      </c>
      <c r="B110" s="4" t="s">
        <v>517</v>
      </c>
      <c r="C110" s="4">
        <v>0.16</v>
      </c>
      <c r="D110" s="4">
        <v>0.32</v>
      </c>
      <c r="E110" s="4" t="s">
        <v>518</v>
      </c>
      <c r="F110" s="4" t="s">
        <v>519</v>
      </c>
      <c r="G110" s="4" t="s">
        <v>520</v>
      </c>
    </row>
    <row r="111" spans="1:7" ht="13">
      <c r="A111" s="4" t="s">
        <v>521</v>
      </c>
      <c r="B111" s="4" t="s">
        <v>522</v>
      </c>
      <c r="C111" s="4">
        <v>0.14000000000000001</v>
      </c>
      <c r="D111" s="4">
        <v>0.28000000000000003</v>
      </c>
      <c r="E111" s="4" t="s">
        <v>523</v>
      </c>
      <c r="F111" s="4" t="s">
        <v>524</v>
      </c>
      <c r="G111" s="4" t="s">
        <v>525</v>
      </c>
    </row>
    <row r="112" spans="1:7" ht="13">
      <c r="A112" s="4" t="s">
        <v>526</v>
      </c>
      <c r="B112" s="4" t="s">
        <v>527</v>
      </c>
      <c r="C112" s="4">
        <v>0.14000000000000001</v>
      </c>
      <c r="D112" s="4">
        <v>0.28000000000000003</v>
      </c>
      <c r="E112" s="4" t="s">
        <v>528</v>
      </c>
      <c r="F112" s="4" t="s">
        <v>529</v>
      </c>
      <c r="G112" s="4" t="s">
        <v>530</v>
      </c>
    </row>
    <row r="113" spans="1:7" ht="13">
      <c r="A113" s="4" t="s">
        <v>531</v>
      </c>
      <c r="B113" s="4" t="s">
        <v>532</v>
      </c>
      <c r="C113" s="4">
        <v>0.14000000000000001</v>
      </c>
      <c r="D113" s="4">
        <v>0.28000000000000003</v>
      </c>
      <c r="E113" s="4" t="s">
        <v>533</v>
      </c>
      <c r="F113" s="4" t="s">
        <v>534</v>
      </c>
      <c r="G113" s="4" t="s">
        <v>535</v>
      </c>
    </row>
    <row r="114" spans="1:7" ht="13">
      <c r="A114" s="4" t="s">
        <v>536</v>
      </c>
      <c r="B114" s="4" t="s">
        <v>537</v>
      </c>
      <c r="C114" s="4">
        <v>0.14000000000000001</v>
      </c>
      <c r="D114" s="4">
        <v>0.28000000000000003</v>
      </c>
      <c r="E114" s="4" t="s">
        <v>538</v>
      </c>
      <c r="F114" s="4" t="s">
        <v>539</v>
      </c>
      <c r="G114" s="4" t="s">
        <v>540</v>
      </c>
    </row>
    <row r="115" spans="1:7" ht="13">
      <c r="A115" s="4" t="s">
        <v>541</v>
      </c>
      <c r="B115" s="4" t="s">
        <v>542</v>
      </c>
      <c r="C115" s="4">
        <v>0.125</v>
      </c>
      <c r="D115" s="4">
        <v>0.25</v>
      </c>
      <c r="E115" s="4" t="s">
        <v>543</v>
      </c>
      <c r="F115" s="4" t="s">
        <v>544</v>
      </c>
      <c r="G115" s="4" t="s">
        <v>545</v>
      </c>
    </row>
  </sheetData>
  <mergeCells count="8">
    <mergeCell ref="M27:M28"/>
    <mergeCell ref="O27:O28"/>
    <mergeCell ref="Q27:Q28"/>
    <mergeCell ref="S27:S28"/>
    <mergeCell ref="M31:M32"/>
    <mergeCell ref="O31:O32"/>
    <mergeCell ref="Q31:Q32"/>
    <mergeCell ref="S31:S32"/>
  </mergeCells>
  <conditionalFormatting sqref="O39">
    <cfRule type="containsText" dxfId="2" priority="1" operator="containsText" text="Low">
      <formula>NOT(ISERROR(SEARCH(("Low"),(O39))))</formula>
    </cfRule>
    <cfRule type="containsText" dxfId="1" priority="2" operator="containsText" text="Moderate">
      <formula>NOT(ISERROR(SEARCH(("Moderate"),(O39))))</formula>
    </cfRule>
    <cfRule type="containsText" dxfId="0" priority="3" operator="containsText" text="High">
      <formula>NOT(ISERROR(SEARCH(("High"),(O39))))</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K40"/>
  <sheetViews>
    <sheetView workbookViewId="0">
      <pane xSplit="3" topLeftCell="BH1" activePane="topRight" state="frozen"/>
      <selection pane="topRight" activeCell="E2" sqref="E2"/>
    </sheetView>
  </sheetViews>
  <sheetFormatPr baseColWidth="10" defaultColWidth="12.6640625" defaultRowHeight="15.75" customHeight="1"/>
  <cols>
    <col min="1" max="1" width="6.1640625" customWidth="1"/>
    <col min="2" max="2" width="9.1640625" customWidth="1"/>
    <col min="3" max="3" width="10.33203125" customWidth="1"/>
    <col min="4" max="4" width="5.5" customWidth="1"/>
    <col min="5" max="5" width="16.5" customWidth="1"/>
    <col min="6" max="6" width="18.5" customWidth="1"/>
    <col min="7" max="7" width="24.83203125" customWidth="1"/>
    <col min="8" max="8" width="20.6640625" customWidth="1"/>
    <col min="9" max="9" width="14.33203125" customWidth="1"/>
    <col min="10" max="10" width="18.5" customWidth="1"/>
    <col min="11" max="11" width="24.33203125" customWidth="1"/>
    <col min="12" max="12" width="24.6640625" customWidth="1"/>
    <col min="13" max="13" width="19.6640625" customWidth="1"/>
    <col min="14" max="14" width="12.1640625" customWidth="1"/>
    <col min="15" max="15" width="15.6640625" customWidth="1"/>
    <col min="16" max="16" width="10.5" customWidth="1"/>
    <col min="17" max="17" width="17.33203125" customWidth="1"/>
    <col min="18" max="19" width="10.83203125" customWidth="1"/>
    <col min="20" max="21" width="10.5" customWidth="1"/>
    <col min="22" max="22" width="11.6640625" customWidth="1"/>
    <col min="23" max="23" width="24.1640625" customWidth="1"/>
    <col min="24" max="24" width="21.83203125" customWidth="1"/>
    <col min="25" max="25" width="18" customWidth="1"/>
    <col min="26" max="26" width="14.1640625" customWidth="1"/>
    <col min="27" max="27" width="17.6640625" customWidth="1"/>
    <col min="28" max="28" width="13.6640625" customWidth="1"/>
    <col min="29" max="29" width="14.1640625" customWidth="1"/>
    <col min="30" max="30" width="17.1640625" customWidth="1"/>
    <col min="31" max="31" width="13.1640625" customWidth="1"/>
    <col min="32" max="32" width="16.5" customWidth="1"/>
    <col min="33" max="33" width="14.6640625" customWidth="1"/>
    <col min="34" max="34" width="13.83203125" customWidth="1"/>
    <col min="35" max="35" width="13" customWidth="1"/>
    <col min="36" max="36" width="34.83203125" customWidth="1"/>
    <col min="37" max="37" width="31.6640625" customWidth="1"/>
    <col min="38" max="38" width="22.6640625" customWidth="1"/>
    <col min="39" max="39" width="24.6640625" customWidth="1"/>
    <col min="40" max="40" width="16.6640625" customWidth="1"/>
    <col min="41" max="41" width="19.5" customWidth="1"/>
    <col min="42" max="42" width="31.1640625" customWidth="1"/>
    <col min="43" max="43" width="15.6640625" customWidth="1"/>
    <col min="44" max="44" width="13.1640625" customWidth="1"/>
    <col min="45" max="45" width="21.6640625" customWidth="1"/>
    <col min="46" max="46" width="14.83203125" customWidth="1"/>
    <col min="47" max="47" width="15.1640625" customWidth="1"/>
    <col min="48" max="48" width="18.1640625" customWidth="1"/>
    <col min="49" max="49" width="20.1640625" customWidth="1"/>
    <col min="50" max="50" width="15.5" customWidth="1"/>
    <col min="51" max="51" width="18.6640625" customWidth="1"/>
    <col min="52" max="52" width="16.5" customWidth="1"/>
    <col min="53" max="53" width="16.6640625" customWidth="1"/>
    <col min="54" max="54" width="20.5" customWidth="1"/>
    <col min="55" max="55" width="23" customWidth="1"/>
    <col min="56" max="56" width="21.83203125" customWidth="1"/>
    <col min="57" max="57" width="18.83203125" customWidth="1"/>
    <col min="58" max="59" width="17.1640625" customWidth="1"/>
    <col min="60" max="60" width="12.33203125" customWidth="1"/>
    <col min="61" max="61" width="15.1640625" customWidth="1"/>
    <col min="62" max="62" width="17" customWidth="1"/>
    <col min="63" max="64" width="17.1640625" customWidth="1"/>
    <col min="65" max="69" width="12.33203125" customWidth="1"/>
    <col min="70" max="74" width="11.83203125" customWidth="1"/>
  </cols>
  <sheetData>
    <row r="1" spans="1:63" ht="15.75" customHeight="1">
      <c r="E1" s="4" t="s">
        <v>546</v>
      </c>
      <c r="F1" s="4" t="s">
        <v>547</v>
      </c>
      <c r="G1" s="4" t="s">
        <v>548</v>
      </c>
      <c r="H1" s="4" t="s">
        <v>549</v>
      </c>
      <c r="I1" s="4" t="s">
        <v>550</v>
      </c>
      <c r="J1" s="4" t="s">
        <v>551</v>
      </c>
      <c r="K1" s="4" t="s">
        <v>552</v>
      </c>
      <c r="L1" s="4" t="s">
        <v>553</v>
      </c>
      <c r="M1" s="4" t="s">
        <v>554</v>
      </c>
      <c r="N1" s="4" t="s">
        <v>555</v>
      </c>
      <c r="O1" s="4" t="s">
        <v>556</v>
      </c>
      <c r="P1" s="4" t="s">
        <v>557</v>
      </c>
      <c r="Q1" s="4" t="s">
        <v>558</v>
      </c>
      <c r="R1" s="4" t="s">
        <v>559</v>
      </c>
      <c r="S1" s="4" t="s">
        <v>560</v>
      </c>
      <c r="T1" s="4" t="s">
        <v>561</v>
      </c>
      <c r="U1" s="4" t="s">
        <v>562</v>
      </c>
      <c r="V1" s="4" t="s">
        <v>563</v>
      </c>
      <c r="W1" s="4" t="s">
        <v>564</v>
      </c>
      <c r="X1" s="4" t="s">
        <v>565</v>
      </c>
      <c r="Y1" s="4" t="s">
        <v>566</v>
      </c>
      <c r="Z1" s="4" t="s">
        <v>567</v>
      </c>
      <c r="AA1" s="4" t="s">
        <v>568</v>
      </c>
      <c r="AB1" s="4" t="s">
        <v>569</v>
      </c>
      <c r="AC1" s="4" t="s">
        <v>570</v>
      </c>
      <c r="AD1" s="4" t="s">
        <v>571</v>
      </c>
      <c r="AE1" s="4" t="s">
        <v>572</v>
      </c>
      <c r="AF1" s="4" t="s">
        <v>573</v>
      </c>
      <c r="AG1" s="4" t="s">
        <v>574</v>
      </c>
      <c r="AH1" s="4" t="s">
        <v>575</v>
      </c>
      <c r="AI1" s="4" t="s">
        <v>576</v>
      </c>
      <c r="AJ1" s="4" t="s">
        <v>577</v>
      </c>
      <c r="AK1" s="4" t="s">
        <v>578</v>
      </c>
      <c r="AL1" s="4" t="s">
        <v>579</v>
      </c>
      <c r="AM1" s="4" t="s">
        <v>580</v>
      </c>
      <c r="AN1" s="4" t="s">
        <v>581</v>
      </c>
      <c r="AO1" s="4" t="s">
        <v>582</v>
      </c>
      <c r="AP1" s="4" t="s">
        <v>583</v>
      </c>
      <c r="AQ1" s="4" t="s">
        <v>584</v>
      </c>
      <c r="AR1" s="4" t="s">
        <v>585</v>
      </c>
      <c r="AS1" s="4" t="s">
        <v>586</v>
      </c>
      <c r="AT1" s="4" t="s">
        <v>587</v>
      </c>
      <c r="AU1" s="4" t="s">
        <v>588</v>
      </c>
      <c r="AV1" s="4" t="s">
        <v>589</v>
      </c>
      <c r="AW1" s="4" t="s">
        <v>590</v>
      </c>
      <c r="AX1" s="4" t="s">
        <v>591</v>
      </c>
      <c r="AY1" s="4" t="s">
        <v>592</v>
      </c>
      <c r="AZ1" s="4" t="s">
        <v>593</v>
      </c>
      <c r="BA1" s="4" t="s">
        <v>594</v>
      </c>
      <c r="BB1" s="4" t="s">
        <v>595</v>
      </c>
      <c r="BC1" s="4" t="s">
        <v>596</v>
      </c>
      <c r="BD1" s="4" t="s">
        <v>597</v>
      </c>
      <c r="BE1" s="4" t="s">
        <v>598</v>
      </c>
      <c r="BF1" s="4" t="s">
        <v>599</v>
      </c>
      <c r="BG1" s="4" t="s">
        <v>600</v>
      </c>
      <c r="BH1" s="4" t="s">
        <v>601</v>
      </c>
      <c r="BI1" s="4" t="s">
        <v>602</v>
      </c>
      <c r="BJ1" s="4" t="s">
        <v>603</v>
      </c>
      <c r="BK1" s="4" t="s">
        <v>604</v>
      </c>
    </row>
    <row r="2" spans="1:63" ht="15.75" customHeight="1">
      <c r="E2" s="4">
        <v>36.42922479892394</v>
      </c>
      <c r="F2" s="4">
        <v>6.0997849040708711</v>
      </c>
      <c r="G2" s="4">
        <v>10.44573625699851</v>
      </c>
      <c r="H2" s="4">
        <v>8.0982911131068942</v>
      </c>
      <c r="I2" s="4">
        <v>8.4314447151952105</v>
      </c>
      <c r="J2" s="4">
        <v>29.143878323331801</v>
      </c>
      <c r="K2" s="4">
        <v>-5.8700667719576058</v>
      </c>
      <c r="L2" s="4">
        <v>29.143878323331801</v>
      </c>
      <c r="M2" s="4">
        <v>15.170535596340793</v>
      </c>
      <c r="N2" s="4">
        <v>347636251800</v>
      </c>
      <c r="O2" s="4">
        <v>363407251800</v>
      </c>
      <c r="P2" s="4">
        <v>23.671326492781258</v>
      </c>
      <c r="Q2" s="4">
        <v>3.9641061371100164</v>
      </c>
      <c r="R2" s="4">
        <v>13.822864798377474</v>
      </c>
      <c r="S2" s="4">
        <v>17.832072418568863</v>
      </c>
      <c r="T2" s="4">
        <v>4.9543852193620115</v>
      </c>
      <c r="U2" s="4">
        <v>4.9543852193620115</v>
      </c>
      <c r="V2" s="4">
        <v>4.1439433018609746</v>
      </c>
      <c r="W2" s="4">
        <v>12.313880855245324</v>
      </c>
      <c r="X2" s="4">
        <v>14.451891028394177</v>
      </c>
      <c r="Y2" s="4">
        <v>18.64104907925109</v>
      </c>
      <c r="Z2" s="4">
        <v>4.2245203297118027E-2</v>
      </c>
      <c r="AA2" s="4">
        <v>5.6078731429930806E-2</v>
      </c>
      <c r="AB2" s="4">
        <v>0.50957838022748658</v>
      </c>
      <c r="AC2" s="4">
        <v>0.2005249962139696</v>
      </c>
      <c r="AD2" s="4">
        <v>0.53439278937381407</v>
      </c>
      <c r="AE2" s="4">
        <v>1.0287872640506965</v>
      </c>
      <c r="AF2" s="4">
        <v>28.760728218465541</v>
      </c>
      <c r="AG2" s="4">
        <v>1.7028509514457912</v>
      </c>
      <c r="AH2" s="4">
        <v>3.4005125008657114E-2</v>
      </c>
      <c r="AI2" s="4">
        <v>0.79705802233723777</v>
      </c>
      <c r="AJ2" s="4">
        <v>0.18299580368545887</v>
      </c>
      <c r="AK2" s="4">
        <v>0.18716931216931218</v>
      </c>
      <c r="AL2" s="4">
        <v>0.47277143033423635</v>
      </c>
      <c r="AM2" s="4">
        <v>0.22472759086932315</v>
      </c>
      <c r="AN2" s="4">
        <v>6.4438514869549351E-2</v>
      </c>
      <c r="AO2" s="4">
        <v>0.77559703541037606</v>
      </c>
      <c r="AP2" s="4">
        <v>1.2725779967159278E-2</v>
      </c>
      <c r="AQ2" s="4">
        <v>63.244416776989858</v>
      </c>
      <c r="AR2" s="4">
        <v>0.14145769752602028</v>
      </c>
      <c r="AS2" s="4">
        <v>0.15621608970403625</v>
      </c>
      <c r="AT2" s="4">
        <v>-28.829002474974015</v>
      </c>
      <c r="AU2" s="4">
        <v>1490000000</v>
      </c>
      <c r="AV2" s="4">
        <v>-14131000000</v>
      </c>
      <c r="AW2" s="4">
        <v>-54880000000</v>
      </c>
      <c r="AX2" s="4">
        <v>106258000000</v>
      </c>
      <c r="AY2" s="4">
        <v>15984000000</v>
      </c>
      <c r="AZ2" s="4">
        <v>8901000000</v>
      </c>
      <c r="BA2" s="4">
        <v>12386000000</v>
      </c>
      <c r="BB2" s="4">
        <v>67.317893632548802</v>
      </c>
      <c r="BC2" s="4">
        <v>120.4159758299252</v>
      </c>
      <c r="BD2" s="4">
        <v>169.48878081131866</v>
      </c>
      <c r="BE2" s="4">
        <v>5.4220353654012614</v>
      </c>
      <c r="BF2" s="4">
        <v>3.0311592584319857</v>
      </c>
      <c r="BG2" s="4">
        <v>2.1535348726493693</v>
      </c>
      <c r="BH2" s="4">
        <v>0.20940496987414881</v>
      </c>
      <c r="BI2" s="4">
        <v>2.3474451438916164</v>
      </c>
      <c r="BJ2" s="4">
        <v>4.91</v>
      </c>
      <c r="BK2" s="4">
        <v>0.10284025274949762</v>
      </c>
    </row>
    <row r="3" spans="1:63" ht="15.75" customHeight="1">
      <c r="B3" s="3"/>
      <c r="G3" s="6"/>
    </row>
    <row r="4" spans="1:63" ht="15.75" customHeight="1">
      <c r="A4" s="4" t="s">
        <v>605</v>
      </c>
      <c r="B4" s="4" t="s">
        <v>606</v>
      </c>
      <c r="C4" s="4" t="s">
        <v>607</v>
      </c>
      <c r="D4" s="4" t="s">
        <v>608</v>
      </c>
      <c r="E4" s="4" t="s">
        <v>609</v>
      </c>
      <c r="F4" s="4" t="s">
        <v>610</v>
      </c>
      <c r="G4" s="4" t="s">
        <v>611</v>
      </c>
      <c r="H4" s="4" t="s">
        <v>612</v>
      </c>
      <c r="I4" s="4" t="s">
        <v>613</v>
      </c>
      <c r="J4" s="4" t="s">
        <v>614</v>
      </c>
      <c r="K4" s="4" t="s">
        <v>615</v>
      </c>
      <c r="L4" s="4" t="s">
        <v>616</v>
      </c>
      <c r="M4" s="4" t="s">
        <v>617</v>
      </c>
      <c r="N4" s="4" t="s">
        <v>618</v>
      </c>
      <c r="O4" s="4" t="s">
        <v>619</v>
      </c>
      <c r="P4" s="4" t="s">
        <v>620</v>
      </c>
      <c r="Q4" s="4" t="s">
        <v>621</v>
      </c>
      <c r="R4" s="4" t="s">
        <v>622</v>
      </c>
      <c r="S4" s="4" t="s">
        <v>623</v>
      </c>
      <c r="T4" s="4" t="s">
        <v>624</v>
      </c>
      <c r="U4" s="4" t="s">
        <v>625</v>
      </c>
      <c r="V4" s="4" t="s">
        <v>626</v>
      </c>
      <c r="W4" s="4" t="s">
        <v>627</v>
      </c>
      <c r="X4" s="4" t="s">
        <v>628</v>
      </c>
      <c r="Y4" s="4" t="s">
        <v>629</v>
      </c>
      <c r="Z4" s="4" t="s">
        <v>630</v>
      </c>
      <c r="AA4" s="4" t="s">
        <v>631</v>
      </c>
      <c r="AB4" s="4" t="s">
        <v>632</v>
      </c>
      <c r="AC4" s="4" t="s">
        <v>633</v>
      </c>
      <c r="AD4" s="4" t="s">
        <v>634</v>
      </c>
      <c r="AE4" s="4" t="s">
        <v>635</v>
      </c>
      <c r="AF4" s="4" t="s">
        <v>636</v>
      </c>
      <c r="AG4" s="4" t="s">
        <v>637</v>
      </c>
      <c r="AH4" s="4" t="s">
        <v>638</v>
      </c>
      <c r="AI4" s="4" t="s">
        <v>639</v>
      </c>
      <c r="AJ4" s="4" t="s">
        <v>640</v>
      </c>
      <c r="AK4" s="4" t="s">
        <v>641</v>
      </c>
      <c r="AL4" s="4" t="s">
        <v>642</v>
      </c>
      <c r="AM4" s="4" t="s">
        <v>643</v>
      </c>
      <c r="AN4" s="4" t="s">
        <v>644</v>
      </c>
      <c r="AO4" s="4" t="s">
        <v>645</v>
      </c>
      <c r="AP4" s="4" t="s">
        <v>646</v>
      </c>
      <c r="AQ4" s="4" t="s">
        <v>647</v>
      </c>
      <c r="AR4" s="4" t="s">
        <v>648</v>
      </c>
      <c r="AS4" s="4" t="s">
        <v>649</v>
      </c>
      <c r="AT4" s="4" t="s">
        <v>650</v>
      </c>
      <c r="AU4" s="4" t="s">
        <v>651</v>
      </c>
      <c r="AV4" s="4" t="s">
        <v>652</v>
      </c>
      <c r="AW4" s="4" t="s">
        <v>653</v>
      </c>
      <c r="AX4" s="4" t="s">
        <v>654</v>
      </c>
      <c r="AY4" s="4" t="s">
        <v>655</v>
      </c>
      <c r="AZ4" s="4" t="s">
        <v>656</v>
      </c>
      <c r="BA4" s="4" t="s">
        <v>657</v>
      </c>
      <c r="BB4" s="4" t="s">
        <v>658</v>
      </c>
      <c r="BC4" s="4" t="s">
        <v>659</v>
      </c>
      <c r="BD4" s="4" t="s">
        <v>660</v>
      </c>
      <c r="BE4" s="4" t="s">
        <v>661</v>
      </c>
      <c r="BF4" s="4" t="s">
        <v>662</v>
      </c>
      <c r="BG4" s="4" t="s">
        <v>663</v>
      </c>
      <c r="BH4" s="4" t="s">
        <v>664</v>
      </c>
      <c r="BI4" s="4" t="s">
        <v>665</v>
      </c>
    </row>
    <row r="5" spans="1:63" ht="15.75" customHeight="1">
      <c r="A5" s="4" t="s">
        <v>0</v>
      </c>
      <c r="B5" s="3">
        <v>45291</v>
      </c>
      <c r="C5" s="4">
        <v>2023</v>
      </c>
      <c r="D5" s="4" t="s">
        <v>666</v>
      </c>
      <c r="E5" s="4">
        <v>33.613183343201108</v>
      </c>
      <c r="F5" s="4">
        <v>13.875271363726071</v>
      </c>
      <c r="G5" s="6">
        <v>8.9958555358200112</v>
      </c>
      <c r="H5" s="4">
        <v>7.2026840339451352</v>
      </c>
      <c r="I5" s="4">
        <v>9.0495362147227159</v>
      </c>
      <c r="J5" s="4">
        <v>27.145845668048153</v>
      </c>
      <c r="K5" s="4">
        <v>-0.77323860272350509</v>
      </c>
      <c r="L5" s="4">
        <v>27.145845668048153</v>
      </c>
      <c r="M5" s="4">
        <v>11.882376159463194</v>
      </c>
      <c r="N5" s="4">
        <v>397100790000</v>
      </c>
      <c r="O5" s="4">
        <v>404573790000</v>
      </c>
      <c r="P5" s="4">
        <v>11.29635564532188</v>
      </c>
      <c r="Q5" s="4">
        <v>4.6630513510022427</v>
      </c>
      <c r="R5" s="4">
        <v>17.423579044359617</v>
      </c>
      <c r="S5" s="4">
        <v>21.761332200789127</v>
      </c>
      <c r="T5" s="4">
        <v>5.7739958414517121</v>
      </c>
      <c r="U5" s="4">
        <v>5.7739958414517121</v>
      </c>
      <c r="V5" s="4">
        <v>4.7508048474030931</v>
      </c>
      <c r="W5" s="4">
        <v>17.052636037934668</v>
      </c>
      <c r="X5" s="4">
        <v>17.751471633539555</v>
      </c>
      <c r="Y5" s="4">
        <v>22.170856532222711</v>
      </c>
      <c r="Z5" s="4">
        <v>8.8524125071622245E-2</v>
      </c>
      <c r="AA5" s="4">
        <v>4.5953068992887168E-2</v>
      </c>
      <c r="AB5" s="4">
        <v>0.42649838601797191</v>
      </c>
      <c r="AC5" s="4">
        <v>0.17505580157318659</v>
      </c>
      <c r="AD5" s="4">
        <v>0.31498419388830345</v>
      </c>
      <c r="AE5" s="4">
        <v>1.1558489261483946</v>
      </c>
      <c r="AF5" s="4">
        <v>30.322538860103627</v>
      </c>
      <c r="AG5" s="4">
        <v>1.710265646105358</v>
      </c>
      <c r="AH5" s="4">
        <v>2.9639830230506464E-2</v>
      </c>
      <c r="AI5" s="4">
        <v>0.33482206355076383</v>
      </c>
      <c r="AJ5" s="4">
        <v>0.23616998790497776</v>
      </c>
      <c r="AK5" s="4">
        <v>0.17670475228689864</v>
      </c>
      <c r="AL5" s="4">
        <v>0.42214039317728785</v>
      </c>
      <c r="AM5" s="4">
        <v>0.19933307007151946</v>
      </c>
      <c r="AN5" s="4">
        <v>5.334726805152714E-2</v>
      </c>
      <c r="AO5" s="4">
        <v>0.60686615014694101</v>
      </c>
      <c r="AP5" s="4">
        <v>1.3645063939219578E-2</v>
      </c>
      <c r="AQ5" s="4">
        <v>92.058456637317732</v>
      </c>
      <c r="AR5" s="4">
        <v>0.16605025646893173</v>
      </c>
      <c r="AS5" s="4">
        <v>0.36305706170926932</v>
      </c>
      <c r="AT5" s="4">
        <v>-23.33205052299191</v>
      </c>
      <c r="AU5" s="4">
        <v>7213000000</v>
      </c>
      <c r="AV5" s="4">
        <v>-1959000000</v>
      </c>
      <c r="AW5" s="4">
        <v>-45289000000</v>
      </c>
      <c r="AX5" s="4">
        <v>97844000000</v>
      </c>
      <c r="AY5" s="4">
        <v>14456000000</v>
      </c>
      <c r="AZ5" s="4">
        <v>9760500000</v>
      </c>
      <c r="BA5" s="4">
        <v>10724500000</v>
      </c>
      <c r="BB5" s="4">
        <v>63.747167063962706</v>
      </c>
      <c r="BC5" s="4">
        <v>132.40236508115842</v>
      </c>
      <c r="BD5" s="4">
        <v>153.6950627047791</v>
      </c>
      <c r="BE5" s="4">
        <v>5.725744637934512</v>
      </c>
      <c r="BF5" s="4">
        <v>2.7567483388704317</v>
      </c>
      <c r="BG5" s="4">
        <v>2.3748323048027906</v>
      </c>
      <c r="BH5" s="4">
        <v>0.51113793003169805</v>
      </c>
      <c r="BI5" s="4">
        <v>1.7931715018748766</v>
      </c>
    </row>
    <row r="6" spans="1:63" ht="15.75" customHeight="1">
      <c r="A6" s="4" t="s">
        <v>0</v>
      </c>
      <c r="B6" s="3">
        <v>44927</v>
      </c>
      <c r="C6" s="4">
        <v>2022</v>
      </c>
      <c r="D6" s="4" t="s">
        <v>666</v>
      </c>
      <c r="E6" s="4">
        <v>30.605330508108175</v>
      </c>
      <c r="F6" s="4">
        <v>6.8644859938238376</v>
      </c>
      <c r="G6" s="6">
        <v>8.1091308262138355</v>
      </c>
      <c r="H6" s="4">
        <v>6.5752294634559192</v>
      </c>
      <c r="I6" s="4">
        <v>8.5250327422322574</v>
      </c>
      <c r="J6" s="4">
        <v>29.386320844414804</v>
      </c>
      <c r="K6" s="4">
        <v>0.86776959110375473</v>
      </c>
      <c r="L6" s="4">
        <v>29.386320844414804</v>
      </c>
      <c r="M6" s="4">
        <v>15.273203940775874</v>
      </c>
      <c r="N6" s="4">
        <v>461691910050</v>
      </c>
      <c r="O6" s="4">
        <v>488444910050</v>
      </c>
      <c r="P6" s="4">
        <v>25.733900565743269</v>
      </c>
      <c r="Q6" s="4">
        <v>5.7718703594199274</v>
      </c>
      <c r="R6" s="4">
        <v>21.784085592620553</v>
      </c>
      <c r="S6" s="4">
        <v>26.865982545824846</v>
      </c>
      <c r="T6" s="4">
        <v>6.0113003235508566</v>
      </c>
      <c r="U6" s="4">
        <v>6.0113003235508566</v>
      </c>
      <c r="V6" s="4">
        <v>6.106324666208276</v>
      </c>
      <c r="W6" s="4">
        <v>17.977361429885903</v>
      </c>
      <c r="X6" s="4">
        <v>23.04637680711522</v>
      </c>
      <c r="Y6" s="4">
        <v>28.422747166133256</v>
      </c>
      <c r="Z6" s="4">
        <v>3.8859247063820192E-2</v>
      </c>
      <c r="AA6" s="4">
        <v>3.7221791471587426E-2</v>
      </c>
      <c r="AB6" s="4">
        <v>0.51614499244831002</v>
      </c>
      <c r="AC6" s="4">
        <v>0.21156165611758052</v>
      </c>
      <c r="AD6" s="4">
        <v>0.98465218991534786</v>
      </c>
      <c r="AE6" s="4">
        <v>0.99089638364216337</v>
      </c>
      <c r="AF6" s="4">
        <v>84.032608695652172</v>
      </c>
      <c r="AG6" s="4">
        <v>1.1813165375397134</v>
      </c>
      <c r="AH6" s="4">
        <v>2.5302587603787275E-2</v>
      </c>
      <c r="AI6" s="4">
        <v>0.65113427345187003</v>
      </c>
      <c r="AJ6" s="4">
        <v>0.23810476309538692</v>
      </c>
      <c r="AK6" s="4">
        <v>0.17670958869858733</v>
      </c>
      <c r="AL6" s="4">
        <v>0.3977841582256188</v>
      </c>
      <c r="AM6" s="4">
        <v>0.18915730867226574</v>
      </c>
      <c r="AN6" s="4">
        <v>5.01187648456057E-2</v>
      </c>
      <c r="AO6" s="4">
        <v>0.57517934002869442</v>
      </c>
      <c r="AP6" s="4">
        <v>1.4226778347293412E-2</v>
      </c>
      <c r="AQ6" s="4">
        <v>67.370206519990916</v>
      </c>
      <c r="AR6" s="4">
        <v>0.13588141411609084</v>
      </c>
      <c r="AS6" s="4">
        <v>0.15899221920915971</v>
      </c>
      <c r="AT6" s="4">
        <v>-27.789192442446176</v>
      </c>
      <c r="AU6" s="4">
        <v>-508000000</v>
      </c>
      <c r="AV6" s="4">
        <v>2268000000</v>
      </c>
      <c r="AW6" s="4">
        <v>-55280000000</v>
      </c>
      <c r="AX6" s="4">
        <v>92010000000</v>
      </c>
      <c r="AY6" s="4">
        <v>14661000000</v>
      </c>
      <c r="AZ6" s="4">
        <v>10472000000</v>
      </c>
      <c r="BA6" s="4">
        <v>10327500000</v>
      </c>
      <c r="BB6" s="4">
        <v>64.06094511813977</v>
      </c>
      <c r="BC6" s="4">
        <v>146.7508944543828</v>
      </c>
      <c r="BD6" s="4">
        <v>152.3751829565783</v>
      </c>
      <c r="BE6" s="4">
        <v>5.6976992663295105</v>
      </c>
      <c r="BF6" s="4">
        <v>2.4872080088987762</v>
      </c>
      <c r="BG6" s="4">
        <v>2.3954031943903389</v>
      </c>
      <c r="BH6" s="4">
        <v>0.23359460444768501</v>
      </c>
      <c r="BI6" s="4">
        <v>1.5339013627579157</v>
      </c>
    </row>
    <row r="7" spans="1:63" ht="15.75" customHeight="1">
      <c r="A7" s="4" t="s">
        <v>0</v>
      </c>
      <c r="B7" s="3">
        <v>44563</v>
      </c>
      <c r="C7" s="4">
        <v>2021</v>
      </c>
      <c r="D7" s="4" t="s">
        <v>666</v>
      </c>
      <c r="E7" s="4">
        <v>29.950950278912043</v>
      </c>
      <c r="F7" s="4">
        <v>7.9415283200803355</v>
      </c>
      <c r="G7" s="6">
        <v>8.9046449838624699</v>
      </c>
      <c r="H7" s="4">
        <v>7.515505151266753</v>
      </c>
      <c r="I7" s="4">
        <v>12.022982428446175</v>
      </c>
      <c r="J7" s="4">
        <v>28.156708058114123</v>
      </c>
      <c r="K7" s="4">
        <v>-2.8965771701030634</v>
      </c>
      <c r="L7" s="4">
        <v>28.156708058114123</v>
      </c>
      <c r="M7" s="4">
        <v>12.907741259392955</v>
      </c>
      <c r="N7" s="4">
        <v>450972656100</v>
      </c>
      <c r="O7" s="4">
        <v>470236656100</v>
      </c>
      <c r="P7" s="4">
        <v>21.600376286042724</v>
      </c>
      <c r="Q7" s="4">
        <v>5.7273641871983747</v>
      </c>
      <c r="R7" s="4">
        <v>19.264103208030757</v>
      </c>
      <c r="S7" s="4">
        <v>22.8248130428181</v>
      </c>
      <c r="T7" s="4">
        <v>6.0923315199329942</v>
      </c>
      <c r="U7" s="4">
        <v>6.0923315199329942</v>
      </c>
      <c r="V7" s="4">
        <v>5.972017476504953</v>
      </c>
      <c r="W7" s="4">
        <v>15.20571240420372</v>
      </c>
      <c r="X7" s="4">
        <v>20.08699940623665</v>
      </c>
      <c r="Y7" s="4">
        <v>23.799810512197592</v>
      </c>
      <c r="Z7" s="4">
        <v>4.6295489798766097E-2</v>
      </c>
      <c r="AA7" s="4">
        <v>4.381196893591438E-2</v>
      </c>
      <c r="AB7" s="4">
        <v>0.45595287951042246</v>
      </c>
      <c r="AC7" s="4">
        <v>0.18542671603907307</v>
      </c>
      <c r="AD7" s="4">
        <v>0.62292643492320132</v>
      </c>
      <c r="AE7" s="4">
        <v>1.3483173395834254</v>
      </c>
      <c r="AF7" s="4">
        <v>111.85792349726776</v>
      </c>
      <c r="AG7" s="4">
        <v>1.1212759842896829</v>
      </c>
      <c r="AH7" s="4">
        <v>2.4462680499089357E-2</v>
      </c>
      <c r="AI7" s="4">
        <v>0.52840310374556954</v>
      </c>
      <c r="AJ7" s="4">
        <v>0.25549911099822198</v>
      </c>
      <c r="AK7" s="4">
        <v>0.18131826263652528</v>
      </c>
      <c r="AL7" s="4">
        <v>0.44851608082717093</v>
      </c>
      <c r="AM7" s="4">
        <v>0.15600170867150789</v>
      </c>
      <c r="AN7" s="4">
        <v>4.638049276098552E-2</v>
      </c>
      <c r="AO7" s="4">
        <v>0.4941813261163735</v>
      </c>
      <c r="AP7" s="4">
        <v>1.4414528829057659E-2</v>
      </c>
      <c r="AQ7" s="4">
        <v>70.930699453652068</v>
      </c>
      <c r="AR7" s="4">
        <v>0.13517717297891507</v>
      </c>
      <c r="AS7" s="4">
        <v>0.2079896393703925</v>
      </c>
      <c r="AT7" s="4">
        <v>-22.720443216246696</v>
      </c>
      <c r="AU7" s="4">
        <v>15753000000</v>
      </c>
      <c r="AV7" s="4">
        <v>-7615000000</v>
      </c>
      <c r="AW7" s="4">
        <v>-47016000000</v>
      </c>
      <c r="AX7" s="4">
        <v>116353000000</v>
      </c>
      <c r="AY7" s="4">
        <v>14429500000</v>
      </c>
      <c r="AZ7" s="4">
        <v>10280000000</v>
      </c>
      <c r="BA7" s="4">
        <v>9865500000</v>
      </c>
      <c r="BB7" s="4">
        <v>70.844488188976371</v>
      </c>
      <c r="BC7" s="4">
        <v>172.4243654388514</v>
      </c>
      <c r="BD7" s="4">
        <v>162.00559781215281</v>
      </c>
      <c r="BE7" s="4">
        <v>5.1521298174442194</v>
      </c>
      <c r="BF7" s="4">
        <v>2.1168701944821349</v>
      </c>
      <c r="BG7" s="4">
        <v>2.2530085684028114</v>
      </c>
      <c r="BH7" s="4">
        <v>0.28204747173175904</v>
      </c>
      <c r="BI7" s="4">
        <v>1.3891398325957174</v>
      </c>
    </row>
    <row r="8" spans="1:63" ht="15.75" customHeight="1">
      <c r="A8" s="4" t="s">
        <v>0</v>
      </c>
      <c r="B8" s="3">
        <v>44199</v>
      </c>
      <c r="C8" s="4">
        <v>2020</v>
      </c>
      <c r="D8" s="4" t="s">
        <v>666</v>
      </c>
      <c r="E8" s="4">
        <v>31.370797170155349</v>
      </c>
      <c r="F8" s="4">
        <v>5.5893382442321249</v>
      </c>
      <c r="G8" s="4">
        <v>8.9405100527556947</v>
      </c>
      <c r="H8" s="4">
        <v>7.6691008436048911</v>
      </c>
      <c r="I8" s="4">
        <v>9.5669079571147257</v>
      </c>
      <c r="J8" s="4">
        <v>24.037117399654779</v>
      </c>
      <c r="K8" s="4">
        <v>-10.072888556633361</v>
      </c>
      <c r="L8" s="4">
        <v>24.037117399654779</v>
      </c>
      <c r="M8" s="4">
        <v>13.472683125471033</v>
      </c>
      <c r="N8" s="4">
        <v>411988128000</v>
      </c>
      <c r="O8" s="4">
        <v>433269128000</v>
      </c>
      <c r="P8" s="4">
        <v>27.999736849259211</v>
      </c>
      <c r="Q8" s="4">
        <v>4.9887160709096197</v>
      </c>
      <c r="R8" s="4">
        <v>17.504594153636983</v>
      </c>
      <c r="S8" s="4">
        <v>20.406564366734361</v>
      </c>
      <c r="T8" s="4">
        <v>6.5107640570182372</v>
      </c>
      <c r="U8" s="4">
        <v>6.5107640570182372</v>
      </c>
      <c r="V8" s="4">
        <v>5.2464052116632764</v>
      </c>
      <c r="W8" s="4">
        <v>15.756386937231799</v>
      </c>
      <c r="X8" s="4">
        <v>18.408783480625424</v>
      </c>
      <c r="Y8" s="4">
        <v>21.460653227004805</v>
      </c>
      <c r="Z8" s="4">
        <v>3.5714621368895368E-2</v>
      </c>
      <c r="AA8" s="4">
        <v>4.900383925626129E-2</v>
      </c>
      <c r="AB8" s="4">
        <v>0.55731849932045896</v>
      </c>
      <c r="AC8" s="4">
        <v>0.20164213752329982</v>
      </c>
      <c r="AD8" s="4">
        <v>0.77391082987853665</v>
      </c>
      <c r="AE8" s="4">
        <v>1.205775068834867</v>
      </c>
      <c r="AF8" s="4">
        <v>84.303482587064678</v>
      </c>
      <c r="AG8" s="4">
        <v>1.599565040097866</v>
      </c>
      <c r="AH8" s="4">
        <v>2.5440053457074376E-2</v>
      </c>
      <c r="AI8" s="4">
        <v>0.71231480222916954</v>
      </c>
      <c r="AJ8" s="4">
        <v>0.26741257386418676</v>
      </c>
      <c r="AK8" s="4">
        <v>0.14942361716555264</v>
      </c>
      <c r="AL8" s="4">
        <v>0.51342527473784116</v>
      </c>
      <c r="AM8" s="4">
        <v>0.14220768184908225</v>
      </c>
      <c r="AN8" s="4">
        <v>4.0528431657463913E-2</v>
      </c>
      <c r="AO8" s="4">
        <v>0.4628682063338404</v>
      </c>
      <c r="AP8" s="4">
        <v>1.2169427492008137E-2</v>
      </c>
      <c r="AQ8" s="4">
        <v>54.981001629355823</v>
      </c>
      <c r="AR8" s="4">
        <v>0.11192591418964869</v>
      </c>
      <c r="AS8" s="4">
        <v>0.17290449946532863</v>
      </c>
      <c r="AT8" s="4">
        <v>-27.189619648457445</v>
      </c>
      <c r="AU8" s="4">
        <v>8744000000</v>
      </c>
      <c r="AV8" s="4">
        <v>-26517000000</v>
      </c>
      <c r="AW8" s="4">
        <v>-60379000000</v>
      </c>
      <c r="AX8" s="4">
        <v>117305000000</v>
      </c>
      <c r="AY8" s="4">
        <v>14028500000</v>
      </c>
      <c r="AZ8" s="4">
        <v>9024500000</v>
      </c>
      <c r="BA8" s="4">
        <v>9182000000</v>
      </c>
      <c r="BB8" s="4">
        <v>60.002421776615321</v>
      </c>
      <c r="BC8" s="4">
        <v>122.04330390122067</v>
      </c>
      <c r="BD8" s="4">
        <v>119.97607907974812</v>
      </c>
      <c r="BE8" s="4">
        <v>6.0830878020035355</v>
      </c>
      <c r="BF8" s="4">
        <v>2.9907417148869015</v>
      </c>
      <c r="BG8" s="4">
        <v>3.0422731164383561</v>
      </c>
      <c r="BH8" s="4">
        <v>0.23252947311861943</v>
      </c>
      <c r="BI8" s="4">
        <v>1.2714092091508036</v>
      </c>
    </row>
    <row r="9" spans="1:63" ht="15.75" customHeight="1">
      <c r="A9" s="4" t="s">
        <v>0</v>
      </c>
      <c r="B9" s="3">
        <v>43828</v>
      </c>
      <c r="C9" s="4">
        <v>2019</v>
      </c>
      <c r="D9" s="4" t="s">
        <v>666</v>
      </c>
      <c r="E9" s="4">
        <v>31.171427084524371</v>
      </c>
      <c r="F9" s="4">
        <v>5.7431946049906042</v>
      </c>
      <c r="G9" s="4">
        <v>8.8949431093630515</v>
      </c>
      <c r="H9" s="4">
        <v>7.5661717138833815</v>
      </c>
      <c r="I9" s="4">
        <v>7.3264762448874778</v>
      </c>
      <c r="J9" s="4">
        <v>22.59101305333661</v>
      </c>
      <c r="K9" s="4">
        <v>-8.2852581208710934</v>
      </c>
      <c r="L9" s="4">
        <v>22.59101305333661</v>
      </c>
      <c r="M9" s="4">
        <v>10.641567144930669</v>
      </c>
      <c r="N9" s="4">
        <v>382503267100</v>
      </c>
      <c r="O9" s="4">
        <v>392894267100</v>
      </c>
      <c r="P9" s="4">
        <v>25.299508373569683</v>
      </c>
      <c r="Q9" s="4">
        <v>4.6613201123581813</v>
      </c>
      <c r="R9" s="4">
        <v>16.335124150153742</v>
      </c>
      <c r="S9" s="4">
        <v>19.203899342303444</v>
      </c>
      <c r="T9" s="4">
        <v>6.431761145768526</v>
      </c>
      <c r="U9" s="4">
        <v>6.431761145768526</v>
      </c>
      <c r="V9" s="4">
        <v>4.7879485138741638</v>
      </c>
      <c r="W9" s="4">
        <v>13.896939272071307</v>
      </c>
      <c r="X9" s="4">
        <v>16.778880556030064</v>
      </c>
      <c r="Y9" s="4">
        <v>19.725588266894267</v>
      </c>
      <c r="Z9" s="4">
        <v>3.9526459772819024E-2</v>
      </c>
      <c r="AA9" s="4">
        <v>5.2072757838151289E-2</v>
      </c>
      <c r="AB9" s="4">
        <v>0.46570597434043481</v>
      </c>
      <c r="AC9" s="4">
        <v>0.17559342665855143</v>
      </c>
      <c r="AD9" s="4">
        <v>0.36753678551216751</v>
      </c>
      <c r="AE9" s="4">
        <v>1.2588699810922033</v>
      </c>
      <c r="AF9" s="4">
        <v>47.537735849056602</v>
      </c>
      <c r="AG9" s="4">
        <v>1.5487796811958463</v>
      </c>
      <c r="AH9" s="4">
        <v>2.592657593538238E-2</v>
      </c>
      <c r="AI9" s="4">
        <v>0.6559296249751968</v>
      </c>
      <c r="AK9" s="4">
        <v>0.13837604650312579</v>
      </c>
      <c r="AL9" s="4">
        <v>0.51533018867924529</v>
      </c>
      <c r="AM9" s="4">
        <v>0.14938503587290741</v>
      </c>
      <c r="AN9" s="4">
        <v>4.2627865316418677E-2</v>
      </c>
      <c r="AO9" s="4">
        <v>0.49907262091596521</v>
      </c>
      <c r="AP9" s="4">
        <v>1.1906067585517738E-2</v>
      </c>
      <c r="AQ9" s="4">
        <v>54.030113330502012</v>
      </c>
      <c r="AR9" s="4">
        <v>0.10726429800900306</v>
      </c>
      <c r="AS9" s="4">
        <v>0.1977735918164456</v>
      </c>
      <c r="AT9" s="4">
        <v>-24.159195018284851</v>
      </c>
      <c r="AU9" s="4">
        <v>9310000000</v>
      </c>
      <c r="AV9" s="4">
        <v>-21811000000</v>
      </c>
      <c r="AW9" s="4">
        <v>-52983000000</v>
      </c>
      <c r="AX9" s="4">
        <v>108250000000</v>
      </c>
      <c r="AY9" s="4">
        <v>14289500000</v>
      </c>
      <c r="AZ9" s="4">
        <v>8040500000</v>
      </c>
      <c r="BA9" s="4">
        <v>8809500000</v>
      </c>
      <c r="BB9" s="4">
        <v>64.411764705882348</v>
      </c>
      <c r="BC9" s="4">
        <v>113.17172303672523</v>
      </c>
      <c r="BD9" s="4">
        <v>119.4767019886776</v>
      </c>
      <c r="BE9" s="4">
        <v>5.666666666666667</v>
      </c>
      <c r="BF9" s="4">
        <v>3.2251872659176031</v>
      </c>
      <c r="BG9" s="4">
        <v>3.0549889135254991</v>
      </c>
      <c r="BH9" s="4">
        <v>0.25422474819660001</v>
      </c>
      <c r="BI9" s="4">
        <v>1.32877139547967</v>
      </c>
    </row>
    <row r="10" spans="1:63" ht="15.75" customHeight="1">
      <c r="A10" s="4" t="s">
        <v>0</v>
      </c>
      <c r="B10" s="3">
        <v>43464</v>
      </c>
      <c r="C10" s="4">
        <v>2018</v>
      </c>
      <c r="D10" s="4" t="s">
        <v>666</v>
      </c>
      <c r="E10" s="4">
        <v>30.642776761956846</v>
      </c>
      <c r="F10" s="4">
        <v>5.7457319244389486</v>
      </c>
      <c r="G10" s="4">
        <v>8.3389549881982816</v>
      </c>
      <c r="H10" s="4">
        <v>6.9604601092879754</v>
      </c>
      <c r="I10" s="4">
        <v>7.3946672155605402</v>
      </c>
      <c r="J10" s="4">
        <v>22.443549320067731</v>
      </c>
      <c r="K10" s="4">
        <v>-6.8782011505737088</v>
      </c>
      <c r="L10" s="4">
        <v>22.443549320067731</v>
      </c>
      <c r="M10" s="4">
        <v>11.826133858989364</v>
      </c>
      <c r="N10" s="4">
        <v>343572912200</v>
      </c>
      <c r="O10" s="4">
        <v>355945912200</v>
      </c>
      <c r="P10" s="4">
        <v>22.46014984637511</v>
      </c>
      <c r="Q10" s="4">
        <v>4.2114329586545889</v>
      </c>
      <c r="R10" s="4">
        <v>15.475560208999594</v>
      </c>
      <c r="S10" s="4">
        <v>18.540441001564947</v>
      </c>
      <c r="T10" s="4">
        <v>5.7499817947516405</v>
      </c>
      <c r="U10" s="4">
        <v>5.7499817947516405</v>
      </c>
      <c r="V10" s="4">
        <v>4.3630981748201174</v>
      </c>
      <c r="W10" s="4">
        <v>12.665311421861656</v>
      </c>
      <c r="X10" s="4">
        <v>16.032877446961848</v>
      </c>
      <c r="Y10" s="4">
        <v>19.208132977173385</v>
      </c>
      <c r="Z10" s="4">
        <v>4.452330046058852E-2</v>
      </c>
      <c r="AA10" s="4">
        <v>5.3936149626408178E-2</v>
      </c>
      <c r="AB10" s="4">
        <v>0.51010844825277812</v>
      </c>
      <c r="AC10" s="4">
        <v>0.1992755991997594</v>
      </c>
      <c r="AD10" s="4">
        <v>0.44025761457443779</v>
      </c>
      <c r="AE10" s="4">
        <v>1.4739993595901377</v>
      </c>
      <c r="AF10" s="4">
        <v>15.545273631840796</v>
      </c>
      <c r="AG10" s="4">
        <v>1.4513303262077533</v>
      </c>
      <c r="AH10" s="4">
        <v>2.7633144706336366E-2</v>
      </c>
      <c r="AI10" s="4">
        <v>0.62064457083088187</v>
      </c>
      <c r="AK10" s="4">
        <v>0.13207732192544833</v>
      </c>
      <c r="AL10" s="4">
        <v>0.51037566850164107</v>
      </c>
      <c r="AM10" s="4">
        <v>0.16530786901490924</v>
      </c>
      <c r="AN10" s="4">
        <v>4.4985964869271033E-2</v>
      </c>
      <c r="AO10" s="4">
        <v>0.52965795930148651</v>
      </c>
      <c r="AP10" s="4">
        <v>1.1988085461075496E-2</v>
      </c>
      <c r="AQ10" s="4">
        <v>53.865377573036163</v>
      </c>
      <c r="AR10" s="4">
        <v>0.10663093331005093</v>
      </c>
      <c r="AS10" s="4">
        <v>0.20425958071838696</v>
      </c>
      <c r="AT10" s="4">
        <v>-22.026620351241998</v>
      </c>
      <c r="AU10" s="4">
        <v>14803000000</v>
      </c>
      <c r="AV10" s="4">
        <v>-18312000000</v>
      </c>
      <c r="AW10" s="4">
        <v>-47169000000</v>
      </c>
      <c r="AX10" s="4">
        <v>109902000000</v>
      </c>
      <c r="AY10" s="4">
        <v>13794000000</v>
      </c>
      <c r="AZ10" s="4">
        <v>7423500000</v>
      </c>
      <c r="BA10" s="4">
        <v>8682000000</v>
      </c>
      <c r="BB10" s="4">
        <v>63.075593581838909</v>
      </c>
      <c r="BC10" s="4">
        <v>101.54682366837694</v>
      </c>
      <c r="BD10" s="4">
        <v>115.85526558635709</v>
      </c>
      <c r="BE10" s="4">
        <v>5.7867073343736699</v>
      </c>
      <c r="BF10" s="4">
        <v>3.5944009552872496</v>
      </c>
      <c r="BG10" s="4">
        <v>3.1504826142574718</v>
      </c>
      <c r="BH10" s="4">
        <v>0.25600816709064134</v>
      </c>
      <c r="BI10" s="4">
        <v>1.3784948789103055</v>
      </c>
    </row>
    <row r="11" spans="1:63" ht="15.75" customHeight="1">
      <c r="A11" s="4" t="s">
        <v>0</v>
      </c>
      <c r="B11" s="3">
        <v>43100</v>
      </c>
      <c r="C11" s="4">
        <v>2017</v>
      </c>
      <c r="D11" s="4" t="s">
        <v>666</v>
      </c>
      <c r="E11" s="4">
        <v>28.499268413155516</v>
      </c>
      <c r="F11" s="4">
        <v>0.48461803711055818</v>
      </c>
      <c r="G11" s="4">
        <v>7.8493210687691635</v>
      </c>
      <c r="H11" s="4">
        <v>6.6269652659341478</v>
      </c>
      <c r="I11" s="4">
        <v>6.8204396976729011</v>
      </c>
      <c r="J11" s="4">
        <v>22.426631625054753</v>
      </c>
      <c r="K11" s="4">
        <v>-9.3098852759992923</v>
      </c>
      <c r="L11" s="4">
        <v>22.426631625054753</v>
      </c>
      <c r="M11" s="4">
        <v>13.23939199075498</v>
      </c>
      <c r="N11" s="4">
        <v>374802393000</v>
      </c>
      <c r="O11" s="4">
        <v>391559393000</v>
      </c>
      <c r="P11" s="4">
        <v>288.30953307692306</v>
      </c>
      <c r="Q11" s="4">
        <v>4.9025819882275998</v>
      </c>
      <c r="R11" s="4">
        <v>17.800265624999998</v>
      </c>
      <c r="S11" s="4">
        <v>21.083557011869271</v>
      </c>
      <c r="T11" s="4">
        <v>6.2300929687500002</v>
      </c>
      <c r="U11" s="4">
        <v>6.2300929687500002</v>
      </c>
      <c r="V11" s="4">
        <v>5.1217710006540225</v>
      </c>
      <c r="W11" s="4">
        <v>15.956615713761767</v>
      </c>
      <c r="X11" s="4">
        <v>18.596095792173251</v>
      </c>
      <c r="Y11" s="4">
        <v>22.026179501603195</v>
      </c>
      <c r="Z11" s="4">
        <v>3.4684943967260105E-3</v>
      </c>
      <c r="AA11" s="4">
        <v>4.743032683892176E-2</v>
      </c>
      <c r="AB11" s="6">
        <v>0.5748171542553191</v>
      </c>
      <c r="AC11" s="4">
        <v>0.21983687532977755</v>
      </c>
      <c r="AD11" s="4">
        <v>0.68287216267981576</v>
      </c>
      <c r="AE11" s="4">
        <v>1.4110095949176409</v>
      </c>
      <c r="AF11" s="4">
        <v>15.200214132762312</v>
      </c>
      <c r="AG11" s="4">
        <v>16.196923076923078</v>
      </c>
      <c r="AH11" s="4">
        <v>2.3860573376862086E-2</v>
      </c>
      <c r="AI11" s="6">
        <v>6.8792307692307695</v>
      </c>
      <c r="AK11" s="4">
        <v>0.13805101373446696</v>
      </c>
      <c r="AL11" s="4">
        <v>0.54121027570993563</v>
      </c>
      <c r="AM11" s="4">
        <v>0.15572758358662614</v>
      </c>
      <c r="AN11" s="4">
        <v>4.2890778286461741E-2</v>
      </c>
      <c r="AO11" s="4">
        <v>0.5811768876285005</v>
      </c>
      <c r="AP11" s="4">
        <v>1.2583387835186397E-2</v>
      </c>
      <c r="AQ11" s="4">
        <v>15.637706974986807</v>
      </c>
      <c r="AR11" s="4">
        <v>7.9918462270975495E-3</v>
      </c>
      <c r="AS11" s="4">
        <v>1.8013274397594536E-2</v>
      </c>
      <c r="AT11" s="4">
        <v>-23.987474487656218</v>
      </c>
      <c r="AU11" s="4">
        <v>12551000000</v>
      </c>
      <c r="AV11" s="4">
        <v>-24974000000</v>
      </c>
      <c r="AW11" s="4">
        <v>-54055000000</v>
      </c>
      <c r="AX11" s="4">
        <v>114690000000</v>
      </c>
      <c r="AY11" s="4">
        <v>12594500000</v>
      </c>
      <c r="AZ11" s="4">
        <v>7114000000</v>
      </c>
      <c r="BA11" s="4">
        <v>8454500000</v>
      </c>
      <c r="BB11" s="4">
        <v>64.406147809025498</v>
      </c>
      <c r="BC11" s="4">
        <v>105.23586021929478</v>
      </c>
      <c r="BD11" s="4">
        <v>126.18225920959217</v>
      </c>
      <c r="BE11" s="4">
        <v>5.6671608598962191</v>
      </c>
      <c r="BF11" s="4">
        <v>3.4683994528043778</v>
      </c>
      <c r="BG11" s="4">
        <v>2.8926411865373645</v>
      </c>
      <c r="BH11" s="4">
        <v>2.1609042553191491E-2</v>
      </c>
      <c r="BI11" s="4">
        <v>1.2223558028350154</v>
      </c>
    </row>
    <row r="12" spans="1:63" ht="15.75" customHeight="1">
      <c r="A12" s="4" t="s">
        <v>0</v>
      </c>
      <c r="B12" s="3">
        <v>42736</v>
      </c>
      <c r="C12" s="4">
        <v>2016</v>
      </c>
      <c r="D12" s="4" t="s">
        <v>666</v>
      </c>
      <c r="E12" s="4">
        <v>26.56187246236945</v>
      </c>
      <c r="F12" s="4">
        <v>6.1111889070467473</v>
      </c>
      <c r="G12" s="4">
        <v>6.9340194811696678</v>
      </c>
      <c r="H12" s="4">
        <v>5.7420790087311673</v>
      </c>
      <c r="I12" s="4">
        <v>15.483772280992023</v>
      </c>
      <c r="J12" s="4">
        <v>26.017998818404951</v>
      </c>
      <c r="K12" s="4">
        <v>7.6618938552254177</v>
      </c>
      <c r="L12" s="4">
        <v>26.017998818404951</v>
      </c>
      <c r="M12" s="4">
        <v>10.29073962751306</v>
      </c>
      <c r="N12" s="4">
        <v>311817132310</v>
      </c>
      <c r="O12" s="4">
        <v>319971132310</v>
      </c>
      <c r="P12" s="4">
        <v>18.852305460096733</v>
      </c>
      <c r="Q12" s="4">
        <v>4.3374201183752952</v>
      </c>
      <c r="R12" s="4">
        <v>16.615182624287314</v>
      </c>
      <c r="S12" s="4">
        <v>20.06416139952384</v>
      </c>
      <c r="T12" s="4">
        <v>4.4280884476980313</v>
      </c>
      <c r="U12" s="4">
        <v>4.4280884476980313</v>
      </c>
      <c r="V12" s="4">
        <v>4.4508434039504801</v>
      </c>
      <c r="W12" s="4">
        <v>12.840448345037922</v>
      </c>
      <c r="X12" s="4">
        <v>17.049668690254169</v>
      </c>
      <c r="Y12" s="4">
        <v>20.58883806125732</v>
      </c>
      <c r="Z12" s="4">
        <v>5.3043910312010653E-2</v>
      </c>
      <c r="AA12" s="4">
        <v>4.9840109441291268E-2</v>
      </c>
      <c r="AB12" s="4">
        <v>0.38521400778210119</v>
      </c>
      <c r="AC12" s="4">
        <v>0.19209959775650104</v>
      </c>
      <c r="AD12" s="4">
        <v>0.3272201934267025</v>
      </c>
      <c r="AE12" s="4">
        <v>2.4739224711834749</v>
      </c>
      <c r="AF12" s="4">
        <v>24.698347107438018</v>
      </c>
      <c r="AG12" s="4">
        <v>1.1346432889963725</v>
      </c>
      <c r="AH12" s="4">
        <v>2.7647614921393223E-2</v>
      </c>
      <c r="AI12" s="4">
        <v>0.52122128174123339</v>
      </c>
      <c r="AK12" s="4">
        <v>0.12651272777855058</v>
      </c>
      <c r="AL12" s="4">
        <v>0.35182850829981305</v>
      </c>
      <c r="AM12" s="4">
        <v>0.17189747961847923</v>
      </c>
      <c r="AN12" s="4">
        <v>4.4874113228543608E-2</v>
      </c>
      <c r="AO12" s="4">
        <v>0.85935002663825255</v>
      </c>
      <c r="AP12" s="4">
        <v>1.2213103352343858E-2</v>
      </c>
      <c r="AQ12" s="4">
        <v>59.81237647559503</v>
      </c>
      <c r="AR12" s="4">
        <v>0.12521596156150033</v>
      </c>
      <c r="AS12" s="4">
        <v>0.18071170255771521</v>
      </c>
      <c r="AT12" s="4">
        <v>-5.9252484102226077</v>
      </c>
      <c r="AU12" s="4">
        <v>38745000000</v>
      </c>
      <c r="AV12" s="4">
        <v>20737000000</v>
      </c>
      <c r="AW12" s="4">
        <v>-5758000000</v>
      </c>
      <c r="AX12" s="4">
        <v>104338000000</v>
      </c>
      <c r="AY12" s="4">
        <v>11216500000</v>
      </c>
      <c r="AZ12" s="4">
        <v>6793000000</v>
      </c>
      <c r="BA12" s="4">
        <v>8098500000</v>
      </c>
      <c r="BB12" s="4">
        <v>59.398177771595492</v>
      </c>
      <c r="BC12" s="4">
        <v>116.44316347705788</v>
      </c>
      <c r="BD12" s="4">
        <v>137.07908692644685</v>
      </c>
      <c r="BE12" s="4">
        <v>6.1449696555261131</v>
      </c>
      <c r="BF12" s="4">
        <v>3.1345764671870482</v>
      </c>
      <c r="BG12" s="4">
        <v>2.6626964636542239</v>
      </c>
      <c r="BH12" s="4">
        <v>0.23488312647334489</v>
      </c>
      <c r="BI12" s="4">
        <v>1.191940472438501</v>
      </c>
    </row>
    <row r="13" spans="1:63" ht="15.75" customHeight="1">
      <c r="A13" s="4" t="s">
        <v>0</v>
      </c>
      <c r="B13" s="3">
        <v>42372</v>
      </c>
      <c r="C13" s="4">
        <v>2015</v>
      </c>
      <c r="D13" s="4" t="s">
        <v>666</v>
      </c>
      <c r="E13" s="4">
        <v>25.433713153709292</v>
      </c>
      <c r="F13" s="4">
        <v>5.5927745809502305</v>
      </c>
      <c r="G13" s="4">
        <v>6.9974106785735284</v>
      </c>
      <c r="H13" s="4">
        <v>5.7404972919922672</v>
      </c>
      <c r="I13" s="4">
        <v>13.928763535501723</v>
      </c>
      <c r="J13" s="4">
        <v>25.824252802557528</v>
      </c>
      <c r="K13" s="4">
        <v>8.6227234550999174</v>
      </c>
      <c r="L13" s="4">
        <v>25.824252802557528</v>
      </c>
      <c r="M13" s="4">
        <v>7.4090017211329133</v>
      </c>
      <c r="N13" s="4">
        <v>276838677760</v>
      </c>
      <c r="O13" s="4">
        <v>282967677760</v>
      </c>
      <c r="P13" s="4">
        <v>17.966037884353302</v>
      </c>
      <c r="Q13" s="4">
        <v>3.9506618397693867</v>
      </c>
      <c r="R13" s="4">
        <v>14.359597373307745</v>
      </c>
      <c r="S13" s="4">
        <v>17.503710025290843</v>
      </c>
      <c r="T13" s="4">
        <v>3.8909160612789879</v>
      </c>
      <c r="U13" s="4">
        <v>3.8909160612789879</v>
      </c>
      <c r="V13" s="4">
        <v>4.0381265199646093</v>
      </c>
      <c r="W13" s="4">
        <v>12.794704185205282</v>
      </c>
      <c r="X13" s="4">
        <v>14.677508053322267</v>
      </c>
      <c r="Y13" s="4">
        <v>17.891228993424381</v>
      </c>
      <c r="Z13" s="4">
        <v>5.5660575049265824E-2</v>
      </c>
      <c r="AA13" s="4">
        <v>5.7130745342279736E-2</v>
      </c>
      <c r="AB13" s="4">
        <v>0.27914265635980323</v>
      </c>
      <c r="AC13" s="4">
        <v>0.14887078276903704</v>
      </c>
      <c r="AD13" s="4">
        <v>0.27712967986977755</v>
      </c>
      <c r="AE13" s="4">
        <v>2.1699643204670775</v>
      </c>
      <c r="AF13" s="4">
        <v>27.673913043478262</v>
      </c>
      <c r="AG13" s="4">
        <v>1.2511519242001428</v>
      </c>
      <c r="AH13" s="4">
        <v>2.9522608857008865E-2</v>
      </c>
      <c r="AI13" s="4">
        <v>0.53040430916996562</v>
      </c>
      <c r="AK13" s="4">
        <v>0.12909210263435797</v>
      </c>
      <c r="AL13" s="4">
        <v>0.35524057236659645</v>
      </c>
      <c r="AM13" s="4">
        <v>0.17962549924788629</v>
      </c>
      <c r="AN13" s="4">
        <v>4.9419185432542742E-2</v>
      </c>
      <c r="AO13" s="4">
        <v>0.92445274959957291</v>
      </c>
      <c r="AP13" s="4">
        <v>1.2472529040728373E-2</v>
      </c>
      <c r="AQ13" s="4">
        <v>57.005767730458388</v>
      </c>
      <c r="AR13" s="4">
        <v>0.10883605175582098</v>
      </c>
      <c r="AS13" s="4">
        <v>0.17913692482968682</v>
      </c>
      <c r="AT13" s="4">
        <v>-4.2857733955389916</v>
      </c>
      <c r="AU13" s="4">
        <v>32463000000</v>
      </c>
      <c r="AV13" s="4">
        <v>23757000000</v>
      </c>
      <c r="AW13" s="4">
        <v>-2051000000</v>
      </c>
      <c r="AX13" s="4">
        <v>95761000000</v>
      </c>
      <c r="AY13" s="4">
        <v>10859500000</v>
      </c>
      <c r="AZ13" s="4">
        <v>7150500000</v>
      </c>
      <c r="BA13" s="4">
        <v>8118500000</v>
      </c>
      <c r="BB13" s="4">
        <v>55.911036903844511</v>
      </c>
      <c r="BC13" s="4">
        <v>113.01170133729569</v>
      </c>
      <c r="BD13" s="4">
        <v>136.48518759286776</v>
      </c>
      <c r="BE13" s="4">
        <v>6.5282280603689209</v>
      </c>
      <c r="BF13" s="4">
        <v>3.229754049190162</v>
      </c>
      <c r="BG13" s="4">
        <v>2.6742828759468522</v>
      </c>
      <c r="BH13" s="4">
        <v>0.21657062543921293</v>
      </c>
      <c r="BI13" s="4">
        <v>1.2569133865812609</v>
      </c>
    </row>
    <row r="14" spans="1:63" ht="15.75" customHeight="1">
      <c r="A14" s="4" t="s">
        <v>0</v>
      </c>
      <c r="B14" s="3">
        <v>42001</v>
      </c>
      <c r="C14" s="4">
        <v>2014</v>
      </c>
      <c r="D14" s="4" t="s">
        <v>666</v>
      </c>
      <c r="E14" s="4">
        <v>26.706807180021148</v>
      </c>
      <c r="F14" s="4">
        <v>5.8647833824310878</v>
      </c>
      <c r="G14" s="4">
        <v>6.6365505027804099</v>
      </c>
      <c r="H14" s="4">
        <v>5.3021263477630072</v>
      </c>
      <c r="I14" s="4">
        <v>11.888734751042227</v>
      </c>
      <c r="J14" s="4">
        <v>24.788168249543784</v>
      </c>
      <c r="K14" s="4">
        <v>7.1632779694620226</v>
      </c>
      <c r="L14" s="4">
        <v>25.061592261920801</v>
      </c>
      <c r="M14" s="4">
        <v>6.9318915516291728</v>
      </c>
      <c r="N14" s="4">
        <v>293156878590</v>
      </c>
      <c r="O14" s="4">
        <v>297393878590</v>
      </c>
      <c r="P14" s="4">
        <v>17.959742607976477</v>
      </c>
      <c r="Q14" s="4">
        <v>3.9439383109335271</v>
      </c>
      <c r="R14" s="4">
        <v>15.871196935195711</v>
      </c>
      <c r="S14" s="4">
        <v>19.865614866842854</v>
      </c>
      <c r="T14" s="4">
        <v>4.202845489591696</v>
      </c>
      <c r="U14" s="4">
        <v>4.202845489591696</v>
      </c>
      <c r="V14" s="4">
        <v>4.0009401002273615</v>
      </c>
      <c r="W14" s="4">
        <v>11.880548042106104</v>
      </c>
      <c r="X14" s="4">
        <v>16.100583541226786</v>
      </c>
      <c r="Y14" s="4">
        <v>20.152732844751643</v>
      </c>
      <c r="Z14" s="4">
        <v>5.5680085278943206E-2</v>
      </c>
      <c r="AA14" s="4">
        <v>5.0338235524190707E-2</v>
      </c>
      <c r="AB14" s="4">
        <v>0.2689528615666934</v>
      </c>
      <c r="AC14" s="4">
        <v>0.14391138250049862</v>
      </c>
      <c r="AD14" s="4">
        <v>0.16926334292106104</v>
      </c>
      <c r="AE14" s="4">
        <v>2.3644010364759818</v>
      </c>
      <c r="AF14" s="4">
        <v>32.68292682926829</v>
      </c>
      <c r="AG14" s="4">
        <v>1.1315934570850947</v>
      </c>
      <c r="AH14" s="4">
        <v>2.649775791501751E-2</v>
      </c>
      <c r="AI14" s="6">
        <v>0.47589291184218585</v>
      </c>
      <c r="AK14" s="4">
        <v>0.11427264532967403</v>
      </c>
      <c r="AL14" s="4">
        <v>0.37630218321852132</v>
      </c>
      <c r="AM14" s="4">
        <v>0.20107195062530453</v>
      </c>
      <c r="AN14" s="4">
        <v>4.9965693990394321E-2</v>
      </c>
      <c r="AO14" s="4">
        <v>0.9535301668806162</v>
      </c>
      <c r="AP14" s="4">
        <v>1.0655042983412036E-2</v>
      </c>
      <c r="AQ14" s="4">
        <v>57.507114527569321</v>
      </c>
      <c r="AR14" s="4">
        <v>0.1260857169745272</v>
      </c>
      <c r="AS14" s="4">
        <v>0.20076503001082358</v>
      </c>
      <c r="AT14" s="4">
        <v>-5.7297780307219366</v>
      </c>
      <c r="AU14" s="4">
        <v>34226000000</v>
      </c>
      <c r="AV14" s="4">
        <v>19937000000</v>
      </c>
      <c r="AW14" s="4">
        <v>-2056000000</v>
      </c>
      <c r="AX14" s="4">
        <v>99406000000</v>
      </c>
      <c r="AY14" s="4">
        <v>11349000000</v>
      </c>
      <c r="AZ14" s="4">
        <v>6949500000</v>
      </c>
      <c r="BA14" s="4">
        <v>8031000000</v>
      </c>
      <c r="BB14" s="4">
        <v>53.941491436950933</v>
      </c>
      <c r="BC14" s="4">
        <v>122.48505231689089</v>
      </c>
      <c r="BD14" s="4">
        <v>131.32682669480349</v>
      </c>
      <c r="BE14" s="4">
        <v>6.7665908056440598</v>
      </c>
      <c r="BF14" s="4">
        <v>2.9799554565701558</v>
      </c>
      <c r="BG14" s="4">
        <v>2.7793255131964809</v>
      </c>
      <c r="BH14" s="4">
        <v>0.23401479527468746</v>
      </c>
      <c r="BI14" s="4">
        <v>1.3344241550174025</v>
      </c>
    </row>
    <row r="15" spans="1:63" ht="15.75" customHeight="1">
      <c r="A15" s="4" t="s">
        <v>0</v>
      </c>
      <c r="B15" s="3">
        <v>41637</v>
      </c>
      <c r="C15" s="4">
        <v>2013</v>
      </c>
      <c r="D15" s="4" t="s">
        <v>666</v>
      </c>
      <c r="E15" s="4">
        <v>25.282313016817533</v>
      </c>
      <c r="F15" s="4">
        <v>4.9035179399764877</v>
      </c>
      <c r="G15" s="4">
        <v>6.1738024298135024</v>
      </c>
      <c r="H15" s="4">
        <v>4.8992635682550123</v>
      </c>
      <c r="I15" s="4">
        <v>10.354431708116065</v>
      </c>
      <c r="J15" s="4">
        <v>26.254082424197733</v>
      </c>
      <c r="K15" s="4">
        <v>8.2634080070112041</v>
      </c>
      <c r="L15" s="4">
        <v>26.254082424197733</v>
      </c>
      <c r="M15" s="4">
        <v>6.616257088846881</v>
      </c>
      <c r="N15" s="4">
        <v>260343964400</v>
      </c>
      <c r="O15" s="4">
        <v>257596964400</v>
      </c>
      <c r="P15" s="4">
        <v>18.823220620345598</v>
      </c>
      <c r="Q15" s="4">
        <v>3.6507735640565402</v>
      </c>
      <c r="R15" s="4">
        <v>14.950267853451246</v>
      </c>
      <c r="S15" s="4">
        <v>18.839566133584196</v>
      </c>
      <c r="T15" s="4">
        <v>3.5156437200383506</v>
      </c>
      <c r="U15" s="4">
        <v>3.5156437200383506</v>
      </c>
      <c r="V15" s="4">
        <v>3.6122526980031413</v>
      </c>
      <c r="W15" s="4">
        <v>11.122013919951643</v>
      </c>
      <c r="X15" s="4">
        <v>14.792521212817274</v>
      </c>
      <c r="Y15" s="4">
        <v>18.640781851074607</v>
      </c>
      <c r="Z15" s="4">
        <v>5.3125871505704095E-2</v>
      </c>
      <c r="AA15" s="4">
        <v>5.3079778637649108E-2</v>
      </c>
      <c r="AB15" s="4">
        <v>0.24549984470581881</v>
      </c>
      <c r="AC15" s="4">
        <v>0.13701830679137494</v>
      </c>
      <c r="AD15" s="4">
        <v>-0.1186045507534217</v>
      </c>
      <c r="AE15" s="4">
        <v>2.1969620253164557</v>
      </c>
      <c r="AF15" s="4">
        <v>32.018672199170126</v>
      </c>
      <c r="AG15" s="4">
        <v>1.2590557443424193</v>
      </c>
      <c r="AH15" s="4">
        <v>2.7986053054049602E-2</v>
      </c>
      <c r="AI15" s="4">
        <v>0.52678765092907243</v>
      </c>
      <c r="AK15" s="4">
        <v>0.11474927080996186</v>
      </c>
      <c r="AL15" s="4">
        <v>0.38245291408846649</v>
      </c>
      <c r="AM15" s="4">
        <v>0.20644309176524636</v>
      </c>
      <c r="AN15" s="4">
        <v>5.0412272829257351E-2</v>
      </c>
      <c r="AO15" s="4">
        <v>0.87597465886939574</v>
      </c>
      <c r="AP15" s="4">
        <v>1.0208660533991474E-2</v>
      </c>
      <c r="AQ15" s="4">
        <v>53.819984148132065</v>
      </c>
      <c r="AR15" s="4">
        <v>0.12334192903414465</v>
      </c>
      <c r="AS15" s="4">
        <v>0.16879835973540969</v>
      </c>
      <c r="AT15" s="4">
        <v>-5.9207559451299501</v>
      </c>
      <c r="AU15" s="4">
        <v>30732000000</v>
      </c>
      <c r="AV15" s="4">
        <v>23308000000</v>
      </c>
      <c r="AW15" s="4">
        <v>-2223000000</v>
      </c>
      <c r="AX15" s="4">
        <v>98187000000</v>
      </c>
      <c r="AY15" s="4">
        <v>11511000000</v>
      </c>
      <c r="AZ15" s="4">
        <v>6048500000</v>
      </c>
      <c r="BA15" s="4">
        <v>7686500000</v>
      </c>
      <c r="BB15" s="4">
        <v>59.951270473412606</v>
      </c>
      <c r="BC15" s="4">
        <v>102.36729030525467</v>
      </c>
      <c r="BD15" s="4">
        <v>128.70244382776832</v>
      </c>
      <c r="BE15" s="4">
        <v>6.0882779817297017</v>
      </c>
      <c r="BF15" s="4">
        <v>3.5655920842642836</v>
      </c>
      <c r="BG15" s="4">
        <v>2.8359989845138358</v>
      </c>
      <c r="BH15" s="4">
        <v>0.18677163653059295</v>
      </c>
      <c r="BI15" s="4">
        <v>1.2745388615584898</v>
      </c>
    </row>
    <row r="16" spans="1:63" ht="15.75" customHeight="1">
      <c r="A16" s="4" t="s">
        <v>0</v>
      </c>
      <c r="B16" s="3">
        <v>41273</v>
      </c>
      <c r="C16" s="4">
        <v>2012</v>
      </c>
      <c r="D16" s="4" t="s">
        <v>666</v>
      </c>
      <c r="E16" s="4">
        <v>24.194445254237106</v>
      </c>
      <c r="F16" s="4">
        <v>3.9060798873056544</v>
      </c>
      <c r="G16" s="4">
        <v>5.5411412461953242</v>
      </c>
      <c r="H16" s="4">
        <v>4.4851716166592706</v>
      </c>
      <c r="I16" s="4">
        <v>7.5900966316584304</v>
      </c>
      <c r="J16" s="4">
        <v>23.331386231869192</v>
      </c>
      <c r="K16" s="4">
        <v>4.9127421415020898</v>
      </c>
      <c r="L16" s="4">
        <v>23.331386231869192</v>
      </c>
      <c r="M16" s="4">
        <v>6.009381357997098</v>
      </c>
      <c r="N16" s="4">
        <v>194772078899.99997</v>
      </c>
      <c r="O16" s="4">
        <v>196026078899.99997</v>
      </c>
      <c r="P16" s="4">
        <v>17.946381544273471</v>
      </c>
      <c r="Q16" s="4">
        <v>2.8973592600856835</v>
      </c>
      <c r="R16" s="4">
        <v>12.650823519095868</v>
      </c>
      <c r="S16" s="4">
        <v>15.629279321136252</v>
      </c>
      <c r="T16" s="4">
        <v>3.0045364344553107</v>
      </c>
      <c r="U16" s="4">
        <v>3.0045364344553107</v>
      </c>
      <c r="V16" s="4">
        <v>2.9160133122099245</v>
      </c>
      <c r="W16" s="4">
        <v>10.916415821128249</v>
      </c>
      <c r="X16" s="4">
        <v>12.732273246297737</v>
      </c>
      <c r="Y16" s="4">
        <v>15.729905223880595</v>
      </c>
      <c r="Z16" s="4">
        <v>5.5721539048582805E-2</v>
      </c>
      <c r="AA16" s="4">
        <v>6.3982476699846955E-2</v>
      </c>
      <c r="AB16" s="4">
        <v>0.24935982476166971</v>
      </c>
      <c r="AC16" s="4">
        <v>0.1332130172150939</v>
      </c>
      <c r="AD16" s="4">
        <v>6.9833491117669996E-2</v>
      </c>
      <c r="AE16" s="4">
        <v>1.9007501442585113</v>
      </c>
      <c r="AF16" s="4">
        <v>27.310150375939848</v>
      </c>
      <c r="AG16" s="6">
        <v>1.4643332699258131</v>
      </c>
      <c r="AH16" s="4">
        <v>3.3957639294879452E-2</v>
      </c>
      <c r="AI16" s="4">
        <v>0.60941675112872018</v>
      </c>
      <c r="AK16" s="4">
        <v>0.11402177793645127</v>
      </c>
      <c r="AL16" s="4">
        <v>0.42173271691924813</v>
      </c>
      <c r="AM16" s="4">
        <v>0.19056897895557287</v>
      </c>
      <c r="AN16" s="4">
        <v>4.364512674044984E-2</v>
      </c>
      <c r="AO16" s="4">
        <v>0.80032733224222585</v>
      </c>
      <c r="AP16" s="4">
        <v>9.8476734499583479E-3</v>
      </c>
      <c r="AQ16" s="4">
        <v>45.282676779574849</v>
      </c>
      <c r="AR16" s="4">
        <v>0.10897596483814759</v>
      </c>
      <c r="AS16" s="4">
        <v>0.15466503256330963</v>
      </c>
      <c r="AT16" s="4">
        <v>-8.3508518478928657</v>
      </c>
      <c r="AU16" s="4">
        <v>21854000000</v>
      </c>
      <c r="AV16" s="4">
        <v>13650000000</v>
      </c>
      <c r="AW16" s="4">
        <v>-10405000000</v>
      </c>
      <c r="AX16" s="4">
        <v>89127000000</v>
      </c>
      <c r="AY16" s="4">
        <v>10945000000</v>
      </c>
      <c r="AZ16" s="4">
        <v>5778000000</v>
      </c>
      <c r="BA16" s="4">
        <v>6890000000</v>
      </c>
      <c r="BB16" s="4">
        <v>61.403442223015588</v>
      </c>
      <c r="BC16" s="4">
        <v>98.269230769230774</v>
      </c>
      <c r="BD16" s="4">
        <v>126.31244805614554</v>
      </c>
      <c r="BE16" s="4">
        <v>5.9442921566893627</v>
      </c>
      <c r="BF16" s="4">
        <v>3.7142857142857144</v>
      </c>
      <c r="BG16" s="4">
        <v>2.8896597731821214</v>
      </c>
      <c r="BH16" s="4">
        <v>0.16741739425539134</v>
      </c>
      <c r="BI16" s="4">
        <v>1.0559696295360537</v>
      </c>
    </row>
    <row r="17" spans="1:61" ht="15.75" customHeight="1">
      <c r="A17" s="4" t="s">
        <v>0</v>
      </c>
      <c r="B17" s="3">
        <v>40909</v>
      </c>
      <c r="C17" s="4">
        <v>2011</v>
      </c>
      <c r="D17" s="4" t="s">
        <v>666</v>
      </c>
      <c r="E17" s="4">
        <v>23.869800022977849</v>
      </c>
      <c r="F17" s="4">
        <v>3.5501876952520646</v>
      </c>
      <c r="G17" s="4">
        <v>5.2481993038372643</v>
      </c>
      <c r="H17" s="4">
        <v>4.1862996964795069</v>
      </c>
      <c r="I17" s="4">
        <v>11.841667208077631</v>
      </c>
      <c r="J17" s="4">
        <v>20.951686687860612</v>
      </c>
      <c r="K17" s="4">
        <v>8.3703970432721331</v>
      </c>
      <c r="L17" s="4">
        <v>20.951686687860612</v>
      </c>
      <c r="M17" s="4">
        <v>7.4138431626035146</v>
      </c>
      <c r="N17" s="4">
        <v>178663725540</v>
      </c>
      <c r="O17" s="4">
        <v>173748725540</v>
      </c>
      <c r="P17" s="4">
        <v>18.472262772952853</v>
      </c>
      <c r="Q17" s="4">
        <v>2.7474046676918347</v>
      </c>
      <c r="R17" s="4">
        <v>12.495714473352916</v>
      </c>
      <c r="S17" s="4">
        <v>15.665385843051293</v>
      </c>
      <c r="T17" s="4">
        <v>3.1300582610371408</v>
      </c>
      <c r="U17" s="4">
        <v>3.1300582610371408</v>
      </c>
      <c r="V17" s="4">
        <v>2.6718241663847455</v>
      </c>
      <c r="W17" s="4">
        <v>10.828839235899034</v>
      </c>
      <c r="X17" s="4">
        <v>12.151960102112184</v>
      </c>
      <c r="Y17" s="4">
        <v>15.234434505918458</v>
      </c>
      <c r="Z17" s="4">
        <v>5.4135219506740849E-2</v>
      </c>
      <c r="AA17" s="4">
        <v>6.3835006045738135E-2</v>
      </c>
      <c r="AB17" s="4">
        <v>0.34385073580939035</v>
      </c>
      <c r="AC17" s="4">
        <v>0.17270599415719265</v>
      </c>
      <c r="AD17" s="4">
        <v>-0.30632595824244313</v>
      </c>
      <c r="AE17" s="4">
        <v>2.3811319100434001</v>
      </c>
      <c r="AF17" s="4">
        <v>28.558669001751312</v>
      </c>
      <c r="AG17" s="6">
        <v>1.4782878411910669</v>
      </c>
      <c r="AH17" s="4">
        <v>3.4455791075630335E-2</v>
      </c>
      <c r="AI17" s="4">
        <v>0.6364764267990074</v>
      </c>
      <c r="AK17" s="4">
        <v>0.11606950638167</v>
      </c>
      <c r="AL17" s="4">
        <v>0.30160853190665587</v>
      </c>
      <c r="AM17" s="4">
        <v>0.20233599104769898</v>
      </c>
      <c r="AN17" s="4">
        <v>4.4487159772412729E-2</v>
      </c>
      <c r="AO17" s="4">
        <v>0.9160861304623179</v>
      </c>
      <c r="AP17" s="4">
        <v>9.5494387205904974E-3</v>
      </c>
      <c r="AQ17" s="4">
        <v>40.909711025200764</v>
      </c>
      <c r="AR17" s="4">
        <v>0.13087968091007621</v>
      </c>
      <c r="AS17" s="4">
        <v>0.12186271545207136</v>
      </c>
      <c r="AT17" s="4">
        <v>-4.854254003596437</v>
      </c>
      <c r="AU17" s="4">
        <v>31505000000</v>
      </c>
      <c r="AV17" s="4">
        <v>22804000000</v>
      </c>
      <c r="AW17" s="4">
        <v>-2248000000</v>
      </c>
      <c r="AX17" s="4">
        <v>80520000000</v>
      </c>
      <c r="AY17" s="4">
        <v>10177500000</v>
      </c>
      <c r="AZ17" s="4">
        <v>5674000000</v>
      </c>
      <c r="BA17" s="4">
        <v>5831500000</v>
      </c>
      <c r="BB17" s="4">
        <v>59.388974319544822</v>
      </c>
      <c r="BC17" s="4">
        <v>102.63384086444007</v>
      </c>
      <c r="BD17" s="4">
        <v>112.67313359528487</v>
      </c>
      <c r="BE17" s="4">
        <v>6.1459219355448447</v>
      </c>
      <c r="BF17" s="4">
        <v>3.5563318777292579</v>
      </c>
      <c r="BG17" s="4">
        <v>3.2394590294351633</v>
      </c>
      <c r="BH17" s="4">
        <v>0.16944639103013315</v>
      </c>
      <c r="BI17" s="4">
        <v>1.0618996073577567</v>
      </c>
    </row>
    <row r="18" spans="1:61" ht="15.75" customHeight="1">
      <c r="A18" s="4" t="s">
        <v>0</v>
      </c>
      <c r="B18" s="3">
        <v>40545</v>
      </c>
      <c r="C18" s="4">
        <v>2010</v>
      </c>
      <c r="D18" s="4" t="s">
        <v>666</v>
      </c>
      <c r="E18" s="4">
        <v>22.492629004743076</v>
      </c>
      <c r="F18" s="4">
        <v>4.8698055620381604</v>
      </c>
      <c r="G18" s="4">
        <v>5.9840831058943493</v>
      </c>
      <c r="H18" s="4">
        <v>5.1134054052869562</v>
      </c>
      <c r="I18" s="4">
        <v>10.101176108808417</v>
      </c>
      <c r="J18" s="4">
        <v>20.66362148601748</v>
      </c>
      <c r="K18" s="4">
        <v>8.9730203130130164</v>
      </c>
      <c r="L18" s="4">
        <v>20.66362148601748</v>
      </c>
      <c r="M18" s="4">
        <v>6.2528829329275037</v>
      </c>
      <c r="N18" s="4">
        <v>172007253540</v>
      </c>
      <c r="O18" s="4">
        <v>169425253540</v>
      </c>
      <c r="P18" s="4">
        <v>12.899899020548972</v>
      </c>
      <c r="Q18" s="4">
        <v>2.7929149583516</v>
      </c>
      <c r="R18" s="4">
        <v>10.497848858101923</v>
      </c>
      <c r="S18" s="4">
        <v>12.285354870366403</v>
      </c>
      <c r="T18" s="4">
        <v>3.0401253740787215</v>
      </c>
      <c r="U18" s="4">
        <v>3.0401253740787215</v>
      </c>
      <c r="V18" s="4">
        <v>2.7509905262474224</v>
      </c>
      <c r="W18" s="4">
        <v>8.3267928215461744</v>
      </c>
      <c r="X18" s="4">
        <v>10.34026570277693</v>
      </c>
      <c r="Y18" s="4">
        <v>12.100939471466324</v>
      </c>
      <c r="Z18" s="4">
        <v>7.7519986660906717E-2</v>
      </c>
      <c r="AA18" s="4">
        <v>8.1397730106446298E-2</v>
      </c>
      <c r="AB18" s="4">
        <v>0.29645274748581629</v>
      </c>
      <c r="AC18" s="4">
        <v>0.16299024371283088</v>
      </c>
      <c r="AD18" s="4">
        <v>-0.12689831424780065</v>
      </c>
      <c r="AE18" s="4">
        <v>2.0504074202496532</v>
      </c>
      <c r="AF18" s="4">
        <v>39.045977011494251</v>
      </c>
      <c r="AG18" s="4">
        <v>1.228813559322034</v>
      </c>
      <c r="AH18" s="4">
        <v>3.3742763055339929E-2</v>
      </c>
      <c r="AI18" s="4">
        <v>0.4352782360881956</v>
      </c>
      <c r="AK18" s="4">
        <v>0.11112734830402519</v>
      </c>
      <c r="AL18" s="4">
        <v>0.31105453414700507</v>
      </c>
      <c r="AM18" s="4">
        <v>0.14549893194995422</v>
      </c>
      <c r="AN18" s="4">
        <v>3.8709467907188204E-2</v>
      </c>
      <c r="AO18" s="4">
        <v>0.81116025859135765</v>
      </c>
      <c r="AP18" s="4">
        <v>9.9696364492506528E-3</v>
      </c>
      <c r="AQ18" s="4">
        <v>47.582832240213811</v>
      </c>
      <c r="AR18" s="4">
        <v>0.12224988165186228</v>
      </c>
      <c r="AS18" s="4">
        <v>0.18807300629072751</v>
      </c>
      <c r="AT18" s="4">
        <v>-3.1596762276866013</v>
      </c>
      <c r="AU18" s="4">
        <v>24235000000</v>
      </c>
      <c r="AV18" s="4">
        <v>24569000000</v>
      </c>
      <c r="AW18" s="4">
        <v>978000000</v>
      </c>
      <c r="AX18" s="4">
        <v>70798000000</v>
      </c>
      <c r="AY18" s="4">
        <v>9710000000</v>
      </c>
      <c r="AZ18" s="4">
        <v>5582000000</v>
      </c>
      <c r="BA18" s="4">
        <v>5279000000</v>
      </c>
      <c r="BB18" s="4">
        <v>57.926348092941687</v>
      </c>
      <c r="BC18" s="4">
        <v>109.21642188165175</v>
      </c>
      <c r="BD18" s="4">
        <v>104.45774797786291</v>
      </c>
      <c r="BE18" s="4">
        <v>6.3011049723756907</v>
      </c>
      <c r="BF18" s="4">
        <v>3.3419882624933308</v>
      </c>
      <c r="BG18" s="4">
        <v>3.4942357753811826</v>
      </c>
      <c r="BH18" s="4">
        <v>0.23567047844606656</v>
      </c>
      <c r="BI18" s="4">
        <v>0.87067770060739269</v>
      </c>
    </row>
    <row r="19" spans="1:61" ht="15.75" customHeight="1">
      <c r="A19" s="4" t="s">
        <v>0</v>
      </c>
      <c r="B19" s="3">
        <v>40181</v>
      </c>
      <c r="C19" s="4">
        <v>2009</v>
      </c>
      <c r="D19" s="4" t="s">
        <v>666</v>
      </c>
      <c r="E19" s="4">
        <v>22.426449275362319</v>
      </c>
      <c r="F19" s="4">
        <v>4.4442028985507243</v>
      </c>
      <c r="G19" s="4">
        <v>6.0039855072463766</v>
      </c>
      <c r="H19" s="4">
        <v>5.147101449275362</v>
      </c>
      <c r="I19" s="4">
        <v>7.0380434782608692</v>
      </c>
      <c r="J19" s="4">
        <v>18.328985507246376</v>
      </c>
      <c r="K19" s="4">
        <v>7.030072463768116</v>
      </c>
      <c r="L19" s="4">
        <v>18.328985507246376</v>
      </c>
      <c r="M19" s="4">
        <v>5.4318840579710148</v>
      </c>
      <c r="N19" s="4">
        <v>178516800000.00003</v>
      </c>
      <c r="O19" s="4">
        <v>177247800000.00003</v>
      </c>
      <c r="P19" s="4">
        <v>14.553790966900378</v>
      </c>
      <c r="Q19" s="4">
        <v>2.884094544162076</v>
      </c>
      <c r="R19" s="4">
        <v>10.772844125279104</v>
      </c>
      <c r="S19" s="4">
        <v>12.566295931296638</v>
      </c>
      <c r="T19" s="4">
        <v>3.5288368783110626</v>
      </c>
      <c r="U19" s="4">
        <v>3.5288368783110626</v>
      </c>
      <c r="V19" s="4">
        <v>2.8635927427823646</v>
      </c>
      <c r="W19" s="4">
        <v>9.3465408141742259</v>
      </c>
      <c r="X19" s="4">
        <v>10.696264558566172</v>
      </c>
      <c r="Y19" s="4">
        <v>12.4769674785302</v>
      </c>
      <c r="Z19" s="4">
        <v>6.8710619952855961E-2</v>
      </c>
      <c r="AA19" s="4">
        <v>7.9577944484776772E-2</v>
      </c>
      <c r="AB19" s="4">
        <v>0.28743970902190241</v>
      </c>
      <c r="AC19" s="4">
        <v>0.15357723748970237</v>
      </c>
      <c r="AD19" s="4">
        <v>-6.6916262391900447E-2</v>
      </c>
      <c r="AE19" s="4">
        <v>1.8195665178776863</v>
      </c>
      <c r="AF19" s="4">
        <v>31.607538802660756</v>
      </c>
      <c r="AG19" s="4">
        <v>1.3509701614218164</v>
      </c>
      <c r="AH19" s="4">
        <v>2.9840328753372228E-2</v>
      </c>
      <c r="AI19" s="4">
        <v>0.43428990706016629</v>
      </c>
      <c r="AK19" s="4">
        <v>0.1157891335605926</v>
      </c>
      <c r="AL19" s="4">
        <v>0.32936566612450097</v>
      </c>
      <c r="AM19" s="4">
        <v>0.14271920825538592</v>
      </c>
      <c r="AN19" s="4">
        <v>3.8208636929091877E-2</v>
      </c>
      <c r="AO19" s="4">
        <v>0.8525594808940159</v>
      </c>
      <c r="AP19" s="4">
        <v>1.0145887522820168E-2</v>
      </c>
      <c r="AQ19" s="4">
        <v>42.811201065526852</v>
      </c>
      <c r="AR19" s="4">
        <v>0.14000656322439853</v>
      </c>
      <c r="AS19" s="4">
        <v>0.19317448068412682</v>
      </c>
      <c r="AT19" s="4">
        <v>-5.3784420289855071</v>
      </c>
      <c r="AU19" s="4">
        <v>17810000000</v>
      </c>
      <c r="AV19" s="4">
        <v>19403000000</v>
      </c>
      <c r="AW19" s="4">
        <v>-4553000000</v>
      </c>
      <c r="AX19" s="4">
        <v>63754000000</v>
      </c>
      <c r="AY19" s="4">
        <v>9682500000</v>
      </c>
      <c r="AZ19" s="4">
        <v>6522000000</v>
      </c>
      <c r="BA19" s="4">
        <v>5116000000</v>
      </c>
      <c r="BB19" s="4">
        <v>56.881432056480932</v>
      </c>
      <c r="BC19" s="4">
        <v>109.63652626443324</v>
      </c>
      <c r="BD19" s="4">
        <v>102.49363040060715</v>
      </c>
      <c r="BE19" s="4">
        <v>6.4168567281774829</v>
      </c>
      <c r="BF19" s="4">
        <v>3.3291824580400649</v>
      </c>
      <c r="BG19" s="4">
        <v>3.5611969111969111</v>
      </c>
      <c r="BH19" s="4">
        <v>0.24246856962125404</v>
      </c>
      <c r="BI19" s="4">
        <v>0.85688405797101452</v>
      </c>
    </row>
    <row r="20" spans="1:61" ht="15.75" customHeight="1">
      <c r="A20" s="4" t="s">
        <v>0</v>
      </c>
      <c r="B20" s="3">
        <v>39810</v>
      </c>
      <c r="C20" s="4">
        <v>2008</v>
      </c>
      <c r="D20" s="4" t="s">
        <v>666</v>
      </c>
      <c r="E20" s="4">
        <v>22.670436359756749</v>
      </c>
      <c r="F20" s="4">
        <v>4.6050713041004308</v>
      </c>
      <c r="G20" s="4">
        <v>5.3245136740282373</v>
      </c>
      <c r="H20" s="4">
        <v>4.23414772929336</v>
      </c>
      <c r="I20" s="4">
        <v>4.5552829047974681</v>
      </c>
      <c r="J20" s="4">
        <v>15.118247448344535</v>
      </c>
      <c r="K20" s="4">
        <v>5.2690351719477935</v>
      </c>
      <c r="L20" s="4">
        <v>15.118247448344535</v>
      </c>
      <c r="M20" s="4">
        <v>4.369643301682137</v>
      </c>
      <c r="N20" s="4">
        <v>163511985000</v>
      </c>
      <c r="O20" s="4">
        <v>164595985000</v>
      </c>
      <c r="P20" s="4">
        <v>12.627383195613559</v>
      </c>
      <c r="Q20" s="4">
        <v>2.5650145889218314</v>
      </c>
      <c r="R20" s="4">
        <v>10.921185212396473</v>
      </c>
      <c r="S20" s="4">
        <v>13.733578447841424</v>
      </c>
      <c r="T20" s="4">
        <v>3.8463452988638234</v>
      </c>
      <c r="U20" s="4">
        <v>3.8463452988638234</v>
      </c>
      <c r="V20" s="4">
        <v>2.5820193107126608</v>
      </c>
      <c r="W20" s="4">
        <v>8.1499299366211133</v>
      </c>
      <c r="X20" s="4">
        <v>10.993587029121025</v>
      </c>
      <c r="Y20" s="4">
        <v>13.824624979002184</v>
      </c>
      <c r="Z20" s="4">
        <v>7.91929716956222E-2</v>
      </c>
      <c r="AA20" s="4">
        <v>7.28142343816571E-2</v>
      </c>
      <c r="AB20" s="4">
        <v>0.27879842864199855</v>
      </c>
      <c r="AC20" s="4">
        <v>0.13957980026380251</v>
      </c>
      <c r="AD20" s="4">
        <v>5.3673994850465437E-2</v>
      </c>
      <c r="AE20" s="4">
        <v>1.6486188375215807</v>
      </c>
      <c r="AF20" s="4">
        <v>34.289655172413795</v>
      </c>
      <c r="AG20" s="4">
        <v>1.1562282801760753</v>
      </c>
      <c r="AH20" s="4">
        <v>3.0725576476855813E-2</v>
      </c>
      <c r="AI20" s="4">
        <v>0.38798362807938835</v>
      </c>
      <c r="AK20" s="4">
        <v>0.12169984469857405</v>
      </c>
      <c r="AL20" s="4">
        <v>0.32616120218579236</v>
      </c>
      <c r="AM20" s="4">
        <v>0.20478226021907561</v>
      </c>
      <c r="AN20" s="4">
        <v>4.8096381006164993E-2</v>
      </c>
      <c r="AO20" s="4">
        <v>1.0826271186440677</v>
      </c>
      <c r="AP20" s="4">
        <v>9.8357569767989084E-3</v>
      </c>
      <c r="AQ20" s="4">
        <v>39.578575878685577</v>
      </c>
      <c r="AR20" s="4">
        <v>0.16829796083053727</v>
      </c>
      <c r="AS20" s="4">
        <v>0.22631385776954402</v>
      </c>
      <c r="AT20" s="4">
        <v>-7.0332337565347274</v>
      </c>
      <c r="AU20" s="4">
        <v>13525000000</v>
      </c>
      <c r="AV20" s="4">
        <v>14816000000</v>
      </c>
      <c r="AW20" s="4">
        <v>-8024000000</v>
      </c>
      <c r="AX20" s="4">
        <v>55585000000</v>
      </c>
      <c r="AY20" s="4">
        <v>9581500000</v>
      </c>
      <c r="AZ20" s="4">
        <v>7206000000</v>
      </c>
      <c r="BA20" s="4">
        <v>5081000000</v>
      </c>
      <c r="BB20" s="4">
        <v>55.648657976061614</v>
      </c>
      <c r="BC20" s="4">
        <v>147.94419534330939</v>
      </c>
      <c r="BD20" s="4">
        <v>99.615363837718121</v>
      </c>
      <c r="BE20" s="4">
        <v>6.5590081284082729</v>
      </c>
      <c r="BF20" s="4">
        <v>2.4671464747434362</v>
      </c>
      <c r="BG20" s="4">
        <v>3.6640934283452098</v>
      </c>
      <c r="BH20" s="4">
        <v>0.30460351438451222</v>
      </c>
      <c r="BI20" s="4">
        <v>1.0903659447348768</v>
      </c>
    </row>
    <row r="21" spans="1:61" ht="15.75" customHeight="1">
      <c r="A21" s="4" t="s">
        <v>0</v>
      </c>
      <c r="B21" s="3">
        <v>39446</v>
      </c>
      <c r="C21" s="4">
        <v>2007</v>
      </c>
      <c r="D21" s="4" t="s">
        <v>666</v>
      </c>
      <c r="E21" s="4">
        <v>21.192202296298866</v>
      </c>
      <c r="F21" s="4">
        <v>3.6685282181137051</v>
      </c>
      <c r="G21" s="4">
        <v>5.2894654687987792</v>
      </c>
      <c r="H21" s="4">
        <v>4.141316035936037</v>
      </c>
      <c r="I21" s="4">
        <v>3.2311214402164485</v>
      </c>
      <c r="J21" s="4">
        <v>15.026188907003364</v>
      </c>
      <c r="K21" s="4">
        <v>5.0490825210725312</v>
      </c>
      <c r="L21" s="4">
        <v>15.026188907003364</v>
      </c>
      <c r="M21" s="4">
        <v>3.4108016233653613</v>
      </c>
      <c r="N21" s="4">
        <v>192289430000</v>
      </c>
      <c r="O21" s="4">
        <v>194056430000</v>
      </c>
      <c r="P21" s="4">
        <v>18.18167832829047</v>
      </c>
      <c r="Q21" s="4">
        <v>3.1473840739831411</v>
      </c>
      <c r="R21" s="4">
        <v>12.609969834087481</v>
      </c>
      <c r="S21" s="4">
        <v>16.105991289052685</v>
      </c>
      <c r="T21" s="4">
        <v>4.4389166416583947</v>
      </c>
      <c r="U21" s="4">
        <v>4.4389166416583947</v>
      </c>
      <c r="V21" s="4">
        <v>3.1763062443735168</v>
      </c>
      <c r="W21" s="4">
        <v>11.864540841281487</v>
      </c>
      <c r="X21" s="4">
        <v>12.725846285002294</v>
      </c>
      <c r="Y21" s="4">
        <v>16.253993634307729</v>
      </c>
      <c r="Z21" s="4">
        <v>5.5000423060175489E-2</v>
      </c>
      <c r="AA21" s="4">
        <v>6.2088696190945078E-2</v>
      </c>
      <c r="AB21" s="4">
        <v>0.22015743669059765</v>
      </c>
      <c r="AC21" s="4">
        <v>0.11780764384712306</v>
      </c>
      <c r="AD21" s="4">
        <v>0.10803374908290536</v>
      </c>
      <c r="AE21" s="4">
        <v>1.5095528557745628</v>
      </c>
      <c r="AF21" s="4">
        <v>58.442567567567565</v>
      </c>
      <c r="AG21" s="4">
        <v>1.4418494704992435</v>
      </c>
      <c r="AH21" s="4">
        <v>2.4286306324793824E-2</v>
      </c>
      <c r="AI21" s="4">
        <v>0.44156580937972767</v>
      </c>
      <c r="AK21" s="4">
        <v>0.12570586791063099</v>
      </c>
      <c r="AL21" s="4">
        <v>0.35530054104800257</v>
      </c>
      <c r="AM21" s="4">
        <v>0.2170634139943603</v>
      </c>
      <c r="AN21" s="4">
        <v>5.4177919633357885E-2</v>
      </c>
      <c r="AO21" s="4">
        <v>1.1919337414476052</v>
      </c>
      <c r="AQ21" s="4">
        <v>35.217750572134811</v>
      </c>
      <c r="AR21" s="4">
        <v>0.21663356395937289</v>
      </c>
      <c r="AS21" s="4">
        <v>0.20264030196777222</v>
      </c>
      <c r="AT21" s="4">
        <v>-6.4802802733358771</v>
      </c>
      <c r="AU21" s="4">
        <v>10108000000</v>
      </c>
      <c r="AV21" s="4">
        <v>14556000000</v>
      </c>
      <c r="AW21" s="4">
        <v>-7690000000</v>
      </c>
      <c r="AX21" s="4">
        <v>53056000000</v>
      </c>
      <c r="AY21" s="4">
        <v>9078000000</v>
      </c>
      <c r="AZ21" s="4">
        <v>6300000000</v>
      </c>
      <c r="BA21" s="4">
        <v>4999500000</v>
      </c>
      <c r="BB21" s="4">
        <v>56.421311072919231</v>
      </c>
      <c r="BC21" s="4">
        <v>142.06439073854995</v>
      </c>
      <c r="BD21" s="4">
        <v>105.07295363641485</v>
      </c>
      <c r="BE21" s="4">
        <v>6.469186785260483</v>
      </c>
      <c r="BF21" s="4">
        <v>2.5692574902301346</v>
      </c>
      <c r="BG21" s="4">
        <v>3.4737769080234835</v>
      </c>
      <c r="BH21" s="4">
        <v>0.24414229322006509</v>
      </c>
      <c r="BI21" s="4">
        <v>1.1481494328627424</v>
      </c>
    </row>
    <row r="22" spans="1:61" ht="15.75" customHeight="1">
      <c r="A22" s="4" t="s">
        <v>0</v>
      </c>
      <c r="B22" s="3">
        <v>39082</v>
      </c>
      <c r="C22" s="4">
        <v>2006</v>
      </c>
      <c r="D22" s="4" t="s">
        <v>666</v>
      </c>
      <c r="E22" s="4">
        <v>18.139712292678592</v>
      </c>
      <c r="F22" s="4">
        <v>3.7599999994557134</v>
      </c>
      <c r="G22" s="4">
        <v>4.8468723416488739</v>
      </c>
      <c r="H22" s="4">
        <v>3.9154618649900716</v>
      </c>
      <c r="I22" s="4">
        <v>1.3892915948409603</v>
      </c>
      <c r="J22" s="4">
        <v>13.375163302144191</v>
      </c>
      <c r="K22" s="4">
        <v>3.6161042245738018</v>
      </c>
      <c r="L22" s="4">
        <v>13.375163302144191</v>
      </c>
      <c r="M22" s="4">
        <v>2.2428010491641652</v>
      </c>
      <c r="N22" s="4">
        <v>194074218113.19998</v>
      </c>
      <c r="O22" s="4">
        <v>196584218113.19998</v>
      </c>
      <c r="P22" s="4">
        <v>17.558510640839589</v>
      </c>
      <c r="Q22" s="4">
        <v>3.639528507111244</v>
      </c>
      <c r="R22" s="4">
        <v>13.621155117434025</v>
      </c>
      <c r="S22" s="4">
        <v>16.861356916872282</v>
      </c>
      <c r="T22" s="4">
        <v>4.9360145000559532</v>
      </c>
      <c r="U22" s="4">
        <v>4.9360145000559532</v>
      </c>
      <c r="V22" s="4">
        <v>3.6865992444902855</v>
      </c>
      <c r="W22" s="4">
        <v>12.462547110003802</v>
      </c>
      <c r="X22" s="4">
        <v>13.797320193234137</v>
      </c>
      <c r="Y22" s="4">
        <v>17.079428159270197</v>
      </c>
      <c r="Z22" s="4">
        <v>5.6952438646708778E-2</v>
      </c>
      <c r="AA22" s="4">
        <v>5.9307207891397637E-2</v>
      </c>
      <c r="AB22" s="4">
        <v>0.16768401241161809</v>
      </c>
      <c r="AC22" s="4">
        <v>9.3443505867679577E-2</v>
      </c>
      <c r="AD22" s="4">
        <v>0.1591226068213516</v>
      </c>
      <c r="AE22" s="4">
        <v>1.1990501539585616</v>
      </c>
      <c r="AG22" s="4">
        <v>1.2890617931783226</v>
      </c>
      <c r="AH22" s="4">
        <v>2.1986434063648454E-2</v>
      </c>
      <c r="AI22" s="4">
        <v>0.38604903646068939</v>
      </c>
      <c r="AK22" s="4">
        <v>0.13361713299827468</v>
      </c>
      <c r="AL22" s="4">
        <v>0.40659901354952094</v>
      </c>
      <c r="AM22" s="4">
        <v>0.19216732172936551</v>
      </c>
      <c r="AN22" s="4">
        <v>5.1346485634986123E-2</v>
      </c>
      <c r="AO22" s="4">
        <v>1.2576940744143317</v>
      </c>
      <c r="AQ22" s="4">
        <v>33.638353336594825</v>
      </c>
      <c r="AR22" s="4">
        <v>0.18406488386918146</v>
      </c>
      <c r="AS22" s="4">
        <v>0.26399636954237127</v>
      </c>
      <c r="AT22" s="4">
        <v>-6.1829259015748956</v>
      </c>
      <c r="AU22" s="4">
        <v>3814000000</v>
      </c>
      <c r="AV22" s="4">
        <v>10630000000</v>
      </c>
      <c r="AW22" s="4">
        <v>-8263000000</v>
      </c>
      <c r="AX22" s="4">
        <v>45546000000</v>
      </c>
      <c r="AY22" s="4">
        <v>7861000000</v>
      </c>
      <c r="AZ22" s="4">
        <v>5003000000</v>
      </c>
      <c r="BA22" s="4">
        <v>4424000000</v>
      </c>
      <c r="BB22" s="4">
        <v>59.633185807516313</v>
      </c>
      <c r="BC22" s="4">
        <v>137.95676429567644</v>
      </c>
      <c r="BD22" s="4">
        <v>118.51530849438799</v>
      </c>
      <c r="BE22" s="4">
        <v>6.1207529843893482</v>
      </c>
      <c r="BF22" s="4">
        <v>2.6457564575645756</v>
      </c>
      <c r="BG22" s="4">
        <v>3.0797709142974021</v>
      </c>
      <c r="BH22" s="4">
        <v>0.28111806297370162</v>
      </c>
      <c r="BI22" s="4">
        <v>0.93141047665880239</v>
      </c>
    </row>
    <row r="23" spans="1:61" ht="15.75" customHeight="1">
      <c r="A23" s="4" t="s">
        <v>0</v>
      </c>
      <c r="B23" s="3">
        <v>38718</v>
      </c>
      <c r="C23" s="4">
        <v>2005</v>
      </c>
      <c r="D23" s="4" t="s">
        <v>666</v>
      </c>
      <c r="E23" s="4">
        <v>16.971900596117798</v>
      </c>
      <c r="F23" s="4">
        <v>3.4979304174324426</v>
      </c>
      <c r="G23" s="4">
        <v>3.9904831013202497</v>
      </c>
      <c r="H23" s="4">
        <v>3.1061729621710623</v>
      </c>
      <c r="I23" s="4">
        <v>5.4221113319109362</v>
      </c>
      <c r="J23" s="4">
        <v>12.724053677704738</v>
      </c>
      <c r="K23" s="4">
        <v>8.6334473159489047</v>
      </c>
      <c r="L23" s="4">
        <v>12.724053677704738</v>
      </c>
      <c r="M23" s="4">
        <v>0.9021172962065227</v>
      </c>
      <c r="N23" s="4">
        <v>178877514796.10001</v>
      </c>
      <c r="O23" s="4">
        <v>165507514796.10001</v>
      </c>
      <c r="P23" s="4">
        <v>17.181588204408797</v>
      </c>
      <c r="Q23" s="4">
        <v>3.5411473016609256</v>
      </c>
      <c r="R23" s="4">
        <v>15.060833105674835</v>
      </c>
      <c r="S23" s="4">
        <v>19.34856839330449</v>
      </c>
      <c r="T23" s="4">
        <v>4.7233375088088509</v>
      </c>
      <c r="U23" s="4">
        <v>4.7233375088088509</v>
      </c>
      <c r="V23" s="4">
        <v>3.2764682027972443</v>
      </c>
      <c r="W23" s="4">
        <v>10.601301229573405</v>
      </c>
      <c r="X23" s="4">
        <v>13.9351279612781</v>
      </c>
      <c r="Y23" s="4">
        <v>17.902381265127097</v>
      </c>
      <c r="Z23" s="4">
        <v>5.8201837228493217E-2</v>
      </c>
      <c r="AA23" s="4">
        <v>5.1683410352263932E-2</v>
      </c>
      <c r="AB23" s="4">
        <v>7.0898576747379261E-2</v>
      </c>
      <c r="AC23" s="4">
        <v>4.6273158121499354E-2</v>
      </c>
      <c r="AD23" s="4">
        <v>-0.85639251857545473</v>
      </c>
      <c r="AE23" s="4">
        <v>2.4846853977047885</v>
      </c>
      <c r="AG23" s="4">
        <v>1.1408126020555183</v>
      </c>
      <c r="AH23" s="4">
        <v>2.120445380920899E-2</v>
      </c>
      <c r="AI23" s="4">
        <v>0.36432619344923639</v>
      </c>
      <c r="AK23" s="4">
        <v>0.12495545789286139</v>
      </c>
      <c r="AL23" s="4">
        <v>0.20982335200344679</v>
      </c>
      <c r="AM23" s="4">
        <v>0.22160478235244591</v>
      </c>
      <c r="AN23" s="4">
        <v>5.210436710614879E-2</v>
      </c>
      <c r="AO23" s="4">
        <v>1.2575250836120402</v>
      </c>
      <c r="AQ23" s="4">
        <v>31.645327045654735</v>
      </c>
      <c r="AR23" s="4">
        <v>0.22377338474910893</v>
      </c>
      <c r="AS23" s="4">
        <v>0.22706652126499455</v>
      </c>
      <c r="AT23" s="4">
        <v>1.0822047713524059</v>
      </c>
      <c r="AU23" s="4">
        <v>18759000000</v>
      </c>
      <c r="AV23" s="4">
        <v>25696000000</v>
      </c>
      <c r="AW23" s="4">
        <v>11240000000</v>
      </c>
      <c r="AX23" s="4">
        <v>41764000000</v>
      </c>
      <c r="AY23" s="4">
        <v>6920500000</v>
      </c>
      <c r="AZ23" s="4">
        <v>4771000000</v>
      </c>
      <c r="BA23" s="4">
        <v>3851500000</v>
      </c>
      <c r="BB23" s="4">
        <v>50.652294413429942</v>
      </c>
      <c r="BC23" s="4">
        <v>112.86906980077397</v>
      </c>
      <c r="BD23" s="4">
        <v>103.55704457503225</v>
      </c>
      <c r="BE23" s="4">
        <v>7.2059914407988588</v>
      </c>
      <c r="BF23" s="4">
        <v>3.2338354577056778</v>
      </c>
      <c r="BG23" s="4">
        <v>3.5246274311694874</v>
      </c>
      <c r="BH23" s="4">
        <v>0.27490692086292939</v>
      </c>
      <c r="BI23" s="4">
        <v>0.88431013914918732</v>
      </c>
    </row>
    <row r="24" spans="1:61" ht="15.75" customHeight="1">
      <c r="A24" s="4" t="s">
        <v>0</v>
      </c>
      <c r="B24" s="3">
        <v>38354</v>
      </c>
      <c r="C24" s="4">
        <v>2004</v>
      </c>
      <c r="D24" s="4" t="s">
        <v>666</v>
      </c>
      <c r="E24" s="4">
        <v>15.952292712509687</v>
      </c>
      <c r="F24" s="4">
        <v>2.8668171557562077</v>
      </c>
      <c r="G24" s="4">
        <v>3.7502105724200665</v>
      </c>
      <c r="H24" s="4">
        <v>3.0174185505879181</v>
      </c>
      <c r="I24" s="4">
        <v>4.340824096223173</v>
      </c>
      <c r="J24" s="4">
        <v>10.718304639331558</v>
      </c>
      <c r="K24" s="4">
        <v>6.7285468818436041</v>
      </c>
      <c r="L24" s="4">
        <v>10.718304639331558</v>
      </c>
      <c r="M24" s="4">
        <v>0.95852565614366092</v>
      </c>
      <c r="N24" s="4">
        <v>186693490000</v>
      </c>
      <c r="O24" s="4">
        <v>180335490000</v>
      </c>
      <c r="P24" s="4">
        <v>21.940708661417322</v>
      </c>
      <c r="Q24" s="4">
        <v>3.9430068851905045</v>
      </c>
      <c r="R24" s="4">
        <v>16.772391519180665</v>
      </c>
      <c r="S24" s="4">
        <v>20.845633095131756</v>
      </c>
      <c r="T24" s="4">
        <v>5.8684654072234625</v>
      </c>
      <c r="U24" s="4">
        <v>5.8684654072234625</v>
      </c>
      <c r="V24" s="4">
        <v>3.8087245501393934</v>
      </c>
      <c r="W24" s="4">
        <v>12.006357523302263</v>
      </c>
      <c r="X24" s="4">
        <v>16.201193962806578</v>
      </c>
      <c r="Y24" s="4">
        <v>20.135717954443948</v>
      </c>
      <c r="Z24" s="4">
        <v>4.5577379264804575E-2</v>
      </c>
      <c r="AA24" s="4">
        <v>4.7971678069760229E-2</v>
      </c>
      <c r="AB24" s="4">
        <v>8.9428849841259858E-2</v>
      </c>
      <c r="AC24" s="4">
        <v>5.3360091528030458E-2</v>
      </c>
      <c r="AD24" s="4">
        <v>-0.42330226364846874</v>
      </c>
      <c r="AE24" s="4">
        <v>1.961657212608602</v>
      </c>
      <c r="AG24" s="4">
        <v>1.3081443177811729</v>
      </c>
      <c r="AH24" s="4">
        <v>1.7413569160874331E-2</v>
      </c>
      <c r="AI24" s="4">
        <v>0.38206604771418495</v>
      </c>
      <c r="AK24" s="4">
        <v>0.10988848525808904</v>
      </c>
      <c r="AL24" s="4">
        <v>0.22210551981544349</v>
      </c>
      <c r="AM24" s="4">
        <v>0.19540023358188843</v>
      </c>
      <c r="AN24" s="4">
        <v>4.5936470389456786E-2</v>
      </c>
      <c r="AO24" s="4">
        <v>1.0240112994350283</v>
      </c>
      <c r="AQ24" s="4">
        <v>26.293857485442942</v>
      </c>
      <c r="AR24" s="4">
        <v>0.2154636319820793</v>
      </c>
      <c r="AS24" s="4">
        <v>0.20515973477998795</v>
      </c>
      <c r="AT24" s="4">
        <v>-0.54740406320541757</v>
      </c>
      <c r="AU24" s="4">
        <v>13393000000</v>
      </c>
      <c r="AV24" s="4">
        <v>19971000000</v>
      </c>
      <c r="AW24" s="4">
        <v>5816000000</v>
      </c>
      <c r="AX24" s="4">
        <v>35671000000</v>
      </c>
      <c r="AY24" s="4">
        <v>6702500000</v>
      </c>
      <c r="AZ24" s="4">
        <v>5096500000</v>
      </c>
      <c r="BA24" s="4">
        <v>3666000000</v>
      </c>
      <c r="BB24" s="4">
        <v>52.659352031764804</v>
      </c>
      <c r="BC24" s="4">
        <v>142.14386827596482</v>
      </c>
      <c r="BD24" s="4">
        <v>101.81493071077335</v>
      </c>
      <c r="BE24" s="4">
        <v>6.9313424096032792</v>
      </c>
      <c r="BF24" s="4">
        <v>2.5678209297876413</v>
      </c>
      <c r="BG24" s="4">
        <v>3.5849358974358974</v>
      </c>
      <c r="BH24" s="4">
        <v>0.26746927356740957</v>
      </c>
      <c r="BI24" s="4">
        <v>0.73279202183214853</v>
      </c>
    </row>
    <row r="25" spans="1:61" ht="15.75" customHeight="1">
      <c r="A25" s="4" t="s">
        <v>0</v>
      </c>
      <c r="B25" s="3">
        <v>37983</v>
      </c>
      <c r="C25" s="4">
        <v>2003</v>
      </c>
      <c r="D25" s="4" t="s">
        <v>666</v>
      </c>
      <c r="E25" s="4">
        <v>14.1044474393531</v>
      </c>
      <c r="F25" s="4">
        <v>2.4248652291105119</v>
      </c>
      <c r="G25" s="4">
        <v>3.5697439353099729</v>
      </c>
      <c r="H25" s="4">
        <v>2.8076145552560647</v>
      </c>
      <c r="I25" s="4">
        <v>3.2085579514824798</v>
      </c>
      <c r="J25" s="4">
        <v>9.052897574123989</v>
      </c>
      <c r="K25" s="4">
        <v>5.1650943396226419</v>
      </c>
      <c r="L25" s="4">
        <v>9.052897574123989</v>
      </c>
      <c r="M25" s="4">
        <v>1.3793800539083558</v>
      </c>
      <c r="N25" s="4">
        <v>152110000000</v>
      </c>
      <c r="O25" s="4">
        <v>150827000000</v>
      </c>
      <c r="P25" s="4">
        <v>21.135195220230653</v>
      </c>
      <c r="Q25" s="4">
        <v>3.6336056566814774</v>
      </c>
      <c r="R25" s="4">
        <v>14.356772062293535</v>
      </c>
      <c r="S25" s="4">
        <v>18.253930157206288</v>
      </c>
      <c r="T25" s="4">
        <v>5.6611708660538165</v>
      </c>
      <c r="U25" s="4">
        <v>5.6611708660538165</v>
      </c>
      <c r="V25" s="4">
        <v>3.602957336008791</v>
      </c>
      <c r="W25" s="4">
        <v>11.363444586755067</v>
      </c>
      <c r="X25" s="4">
        <v>14.235677206229353</v>
      </c>
      <c r="Y25" s="4">
        <v>18.099963998559943</v>
      </c>
      <c r="Z25" s="4">
        <v>4.7314443494839258E-2</v>
      </c>
      <c r="AA25" s="4">
        <v>5.478272302938663E-2</v>
      </c>
      <c r="AB25" s="4">
        <v>0.15236890096393613</v>
      </c>
      <c r="AC25" s="4">
        <v>8.4826886020346853E-2</v>
      </c>
      <c r="AD25" s="4">
        <v>-9.6662397347999696E-2</v>
      </c>
      <c r="AE25" s="4">
        <v>1.7099196906603213</v>
      </c>
      <c r="AG25" s="4">
        <v>1.472141169931916</v>
      </c>
      <c r="AH25" s="4">
        <v>1.8052725001643545E-2</v>
      </c>
      <c r="AI25" s="4">
        <v>0.38154786716687511</v>
      </c>
      <c r="AK25" s="4">
        <v>0.11189145286895036</v>
      </c>
      <c r="AL25" s="4">
        <v>0.2390858421565174</v>
      </c>
      <c r="AM25" s="4">
        <v>0.21349693251533741</v>
      </c>
      <c r="AN25" s="4">
        <v>5.4034685394868852E-2</v>
      </c>
      <c r="AO25" s="4">
        <v>1.2102728731942216</v>
      </c>
      <c r="AQ25" s="4">
        <v>22.224339638768207</v>
      </c>
      <c r="AR25" s="4">
        <v>0.22145581441763348</v>
      </c>
      <c r="AS25" s="4">
        <v>0.19597538394510403</v>
      </c>
      <c r="AT25" s="4">
        <v>-1.7339959568733154</v>
      </c>
      <c r="AU25" s="4">
        <v>9547000000</v>
      </c>
      <c r="AV25" s="4">
        <v>15330000000</v>
      </c>
      <c r="AW25" s="4">
        <v>1601000000</v>
      </c>
      <c r="AX25" s="4">
        <v>30932000000</v>
      </c>
      <c r="AY25" s="4">
        <v>5986500000</v>
      </c>
      <c r="AZ25" s="4">
        <v>4293500000</v>
      </c>
      <c r="BA25" s="4">
        <v>3445500000</v>
      </c>
      <c r="BB25" s="4">
        <v>57.319526061822181</v>
      </c>
      <c r="BC25" s="4">
        <v>148.86580157687254</v>
      </c>
      <c r="BD25" s="4">
        <v>107.55749014454665</v>
      </c>
      <c r="BE25" s="4">
        <v>6.3678125950714941</v>
      </c>
      <c r="BF25" s="4">
        <v>2.4518727345952476</v>
      </c>
      <c r="BG25" s="4">
        <v>3.3935340022296545</v>
      </c>
      <c r="BH25" s="4">
        <v>0.26785514905653357</v>
      </c>
      <c r="BI25" s="4">
        <v>0.7621293800539084</v>
      </c>
    </row>
    <row r="26" spans="1:61" ht="15.75" customHeight="1">
      <c r="A26" s="4" t="s">
        <v>0</v>
      </c>
      <c r="B26" s="3">
        <v>37619</v>
      </c>
      <c r="C26" s="4">
        <v>2002</v>
      </c>
      <c r="D26" s="4" t="s">
        <v>666</v>
      </c>
      <c r="E26" s="4">
        <v>12.104835529834187</v>
      </c>
      <c r="F26" s="4">
        <v>2.1999999997332123</v>
      </c>
      <c r="G26" s="4">
        <v>2.726572684222941</v>
      </c>
      <c r="H26" s="4">
        <v>2.0265878427131621</v>
      </c>
      <c r="I26" s="4">
        <v>2.4927997571632199</v>
      </c>
      <c r="J26" s="4">
        <v>7.5691071690078386</v>
      </c>
      <c r="K26" s="4">
        <v>4.4857056232244101</v>
      </c>
      <c r="L26" s="4">
        <v>7.5691071690078386</v>
      </c>
      <c r="M26" s="4">
        <v>1.3802940728961293</v>
      </c>
      <c r="N26" s="4">
        <v>161266663655.92001</v>
      </c>
      <c r="O26" s="4">
        <v>162511663655.92001</v>
      </c>
      <c r="P26" s="4">
        <v>24.445454548418976</v>
      </c>
      <c r="Q26" s="4">
        <v>4.4428525994798616</v>
      </c>
      <c r="R26" s="4">
        <v>19.724396239716242</v>
      </c>
      <c r="S26" s="4">
        <v>26.537216333045912</v>
      </c>
      <c r="T26" s="4">
        <v>7.1051973236956432</v>
      </c>
      <c r="U26" s="4">
        <v>7.1051973236956432</v>
      </c>
      <c r="V26" s="4">
        <v>4.4771520099156978</v>
      </c>
      <c r="W26" s="4">
        <v>13.745383037800897</v>
      </c>
      <c r="X26" s="4">
        <v>19.876671190792564</v>
      </c>
      <c r="Y26" s="4">
        <v>26.742087157465857</v>
      </c>
      <c r="Z26" s="4">
        <v>4.090740051567892E-2</v>
      </c>
      <c r="AA26" s="4">
        <v>3.768292753278471E-2</v>
      </c>
      <c r="AB26" s="4">
        <v>0.18235890205754066</v>
      </c>
      <c r="AC26" s="4">
        <v>0.1020564158201006</v>
      </c>
      <c r="AD26" s="4">
        <v>0.10530322253235219</v>
      </c>
      <c r="AE26" s="4">
        <v>1.6827670538911694</v>
      </c>
      <c r="AG26" s="4">
        <v>1.2393512202516295</v>
      </c>
      <c r="AH26" s="4">
        <v>1.476436571590594E-2</v>
      </c>
      <c r="AI26" s="4">
        <v>0.3609216310444141</v>
      </c>
      <c r="AK26" s="4">
        <v>0.10901427075871949</v>
      </c>
      <c r="AL26" s="4">
        <v>0.22798106322122497</v>
      </c>
      <c r="AM26" s="4">
        <v>0.25672700587084146</v>
      </c>
      <c r="AN26" s="4">
        <v>5.7826877513912613E-2</v>
      </c>
      <c r="AO26" s="4">
        <v>1.262936221419976</v>
      </c>
      <c r="AQ26" s="4">
        <v>19.35641508183922</v>
      </c>
      <c r="AR26" s="4">
        <v>0.23106381370779336</v>
      </c>
      <c r="AS26" s="4">
        <v>0.21069945704247844</v>
      </c>
      <c r="AT26" s="4">
        <v>-1.5617932391618259</v>
      </c>
      <c r="AU26" s="4">
        <v>7817000000</v>
      </c>
      <c r="AV26" s="4">
        <v>13451000000</v>
      </c>
      <c r="AW26" s="4">
        <v>1407000000</v>
      </c>
      <c r="AX26" s="4">
        <v>25773000000</v>
      </c>
      <c r="AY26" s="4">
        <v>5014500000</v>
      </c>
      <c r="AZ26" s="4">
        <v>3229500000</v>
      </c>
      <c r="BA26" s="4">
        <v>3147500000</v>
      </c>
      <c r="BB26" s="4">
        <v>54.290456774477931</v>
      </c>
      <c r="BC26" s="4">
        <v>126.51143869053315</v>
      </c>
      <c r="BD26" s="4">
        <v>115.40107207810854</v>
      </c>
      <c r="BE26" s="4">
        <v>6.7230968697907016</v>
      </c>
      <c r="BF26" s="4">
        <v>2.8851146092239714</v>
      </c>
      <c r="BG26" s="4">
        <v>3.1628822282773235</v>
      </c>
      <c r="BH26" s="4">
        <v>0.29065515266334757</v>
      </c>
      <c r="BI26" s="4">
        <v>0.69998484150977902</v>
      </c>
    </row>
    <row r="27" spans="1:61" ht="15.75" customHeight="1">
      <c r="A27" s="4" t="s">
        <v>0</v>
      </c>
      <c r="B27" s="3">
        <v>37255</v>
      </c>
      <c r="C27" s="4">
        <v>2001</v>
      </c>
      <c r="D27" s="4" t="s">
        <v>666</v>
      </c>
      <c r="E27" s="4">
        <v>10.888757938520749</v>
      </c>
      <c r="F27" s="4">
        <v>1.8699999998647319</v>
      </c>
      <c r="G27" s="4">
        <v>2.9244318981653112</v>
      </c>
      <c r="H27" s="4">
        <v>2.3533362736476944</v>
      </c>
      <c r="I27" s="4">
        <v>2.6301411430701558</v>
      </c>
      <c r="J27" s="4">
        <v>7.9950088208754488</v>
      </c>
      <c r="K27" s="4">
        <v>5.0003034576481786</v>
      </c>
      <c r="L27" s="4">
        <v>7.9950088208754488</v>
      </c>
      <c r="M27" s="4">
        <v>0.91784403663085457</v>
      </c>
      <c r="N27" s="4">
        <v>179133048141.30002</v>
      </c>
      <c r="O27" s="4">
        <v>178157048141.30002</v>
      </c>
      <c r="P27" s="4">
        <v>31.604278077152436</v>
      </c>
      <c r="Q27" s="4">
        <v>5.4276162932159746</v>
      </c>
      <c r="R27" s="4">
        <v>20.209053265038357</v>
      </c>
      <c r="S27" s="4">
        <v>25.113283070419183</v>
      </c>
      <c r="T27" s="4">
        <v>7.3921119193372675</v>
      </c>
      <c r="U27" s="4">
        <v>7.3921119193372675</v>
      </c>
      <c r="V27" s="4">
        <v>5.3980441201460438</v>
      </c>
      <c r="W27" s="4">
        <v>18.216467090112477</v>
      </c>
      <c r="X27" s="4">
        <v>20.098944961789261</v>
      </c>
      <c r="Y27" s="4">
        <v>24.976454246642369</v>
      </c>
      <c r="Z27" s="4">
        <v>3.1641285953717964E-2</v>
      </c>
      <c r="AA27" s="4">
        <v>3.9819564697930528E-2</v>
      </c>
      <c r="AB27" s="4">
        <v>0.11480212932777617</v>
      </c>
      <c r="AC27" s="4">
        <v>7.228226979837872E-2</v>
      </c>
      <c r="AD27" s="4">
        <v>-9.979550102249489E-2</v>
      </c>
      <c r="AE27" s="4">
        <v>2.2964942814520137</v>
      </c>
      <c r="AG27" s="4">
        <v>1.5638673253352153</v>
      </c>
      <c r="AH27" s="4">
        <v>1.1427260470582335E-2</v>
      </c>
      <c r="AI27" s="4">
        <v>0.3611503175723359</v>
      </c>
      <c r="AK27" s="4">
        <v>0.10880499333414131</v>
      </c>
      <c r="AL27" s="4">
        <v>0.23583974225732696</v>
      </c>
      <c r="AM27" s="4">
        <v>0.19528429602888087</v>
      </c>
      <c r="AN27" s="4">
        <v>5.2448188098412313E-2</v>
      </c>
      <c r="AO27" s="4">
        <v>1.0785046728971963</v>
      </c>
      <c r="AQ27" s="4">
        <v>18.340937710869678</v>
      </c>
      <c r="AR27" s="4">
        <v>0.18919633204945827</v>
      </c>
      <c r="AS27" s="4">
        <v>0.1927170106422767</v>
      </c>
      <c r="AT27" s="4">
        <v>-0.43368295691993469</v>
      </c>
      <c r="AU27" s="4">
        <v>10429000000</v>
      </c>
      <c r="AV27" s="4">
        <v>15156000000</v>
      </c>
      <c r="AW27" s="4">
        <v>4218000000</v>
      </c>
      <c r="AX27" s="4">
        <v>27225000000</v>
      </c>
      <c r="AY27" s="4">
        <v>4615500000</v>
      </c>
      <c r="AZ27" s="4">
        <v>2480000000</v>
      </c>
      <c r="BA27" s="4">
        <v>2948500000</v>
      </c>
      <c r="BB27" s="4">
        <v>51.204399466731303</v>
      </c>
      <c r="BC27" s="4">
        <v>108.62730704697987</v>
      </c>
      <c r="BD27" s="4">
        <v>114.5218120805369</v>
      </c>
      <c r="BE27" s="4">
        <v>7.1282937365010799</v>
      </c>
      <c r="BF27" s="4">
        <v>3.3601127554615928</v>
      </c>
      <c r="BG27" s="4">
        <v>3.1871657754010694</v>
      </c>
      <c r="BH27" s="4">
        <v>0.23389592704163745</v>
      </c>
      <c r="BI27" s="4">
        <v>0.57109562451761653</v>
      </c>
    </row>
    <row r="28" spans="1:61" ht="15.75" customHeight="1">
      <c r="A28" s="4" t="s">
        <v>0</v>
      </c>
      <c r="B28" s="3">
        <v>36891</v>
      </c>
      <c r="C28" s="4">
        <v>2000</v>
      </c>
      <c r="D28" s="4" t="s">
        <v>666</v>
      </c>
      <c r="E28" s="4">
        <v>9.7340905294805413</v>
      </c>
      <c r="F28" s="4">
        <v>1.6034741940871888</v>
      </c>
      <c r="G28" s="4">
        <v>2.1924169032904626</v>
      </c>
      <c r="H28" s="4">
        <v>1.6425588775680642</v>
      </c>
      <c r="I28" s="4">
        <v>2.2572239853014864</v>
      </c>
      <c r="J28" s="4">
        <v>6.8130950392517118</v>
      </c>
      <c r="K28" s="4">
        <v>4.2959746116585933</v>
      </c>
      <c r="L28" s="4">
        <v>6.8130950392517118</v>
      </c>
      <c r="M28" s="4">
        <v>1.5540337397695005</v>
      </c>
      <c r="N28" s="4">
        <v>157248555000</v>
      </c>
      <c r="O28" s="4">
        <v>157622555000</v>
      </c>
      <c r="P28" s="4">
        <v>32.760115625000005</v>
      </c>
      <c r="Q28" s="4">
        <v>5.3964979923813443</v>
      </c>
      <c r="R28" s="4">
        <v>23.959859058357459</v>
      </c>
      <c r="S28" s="4">
        <v>31.980588773642467</v>
      </c>
      <c r="T28" s="4">
        <v>7.7101522431968625</v>
      </c>
      <c r="U28" s="4">
        <v>7.7101522431968625</v>
      </c>
      <c r="V28" s="4">
        <v>5.4093330244689248</v>
      </c>
      <c r="W28" s="4">
        <v>19.507741955445546</v>
      </c>
      <c r="X28" s="4">
        <v>24.016845192747219</v>
      </c>
      <c r="Y28" s="4">
        <v>32.056651413463491</v>
      </c>
      <c r="Z28" s="4">
        <v>3.0524922788638661E-2</v>
      </c>
      <c r="AA28" s="4">
        <v>3.1268967781611728E-2</v>
      </c>
      <c r="AB28" s="4">
        <v>0.22809512135327287</v>
      </c>
      <c r="AC28" s="4">
        <v>0.13584464885384728</v>
      </c>
      <c r="AD28" s="4">
        <v>4.6287128712871287E-2</v>
      </c>
      <c r="AE28" s="4">
        <v>2.3006202618883527</v>
      </c>
      <c r="AG28" s="4">
        <v>1.3672916666666666</v>
      </c>
      <c r="AH28" s="4">
        <v>1.0963534768252721E-2</v>
      </c>
      <c r="AI28" s="4">
        <v>0.35916666666666669</v>
      </c>
      <c r="AK28" s="4">
        <v>0.1004152510381276</v>
      </c>
      <c r="AL28" s="4">
        <v>0.22003212147758797</v>
      </c>
      <c r="AM28" s="4">
        <v>0.25079993905226267</v>
      </c>
      <c r="AN28" s="4">
        <v>5.6487868492398501E-2</v>
      </c>
      <c r="AO28" s="4">
        <v>1.0864686468646865</v>
      </c>
      <c r="AQ28" s="4">
        <v>15.678137540515777</v>
      </c>
      <c r="AR28" s="4">
        <v>0.16709446178896128</v>
      </c>
      <c r="AS28" s="4">
        <v>0.17970797454137027</v>
      </c>
      <c r="AT28" s="4">
        <v>-0.73150158677133792</v>
      </c>
      <c r="AU28" s="4">
        <v>9436000000</v>
      </c>
      <c r="AV28" s="4">
        <v>12860000000</v>
      </c>
      <c r="AW28" s="4">
        <v>2841000000</v>
      </c>
      <c r="AX28" s="4">
        <v>24380000000</v>
      </c>
      <c r="AY28" s="4">
        <v>4417000000</v>
      </c>
      <c r="AZ28" s="4">
        <v>2062500000</v>
      </c>
      <c r="BA28" s="4">
        <v>3000000000</v>
      </c>
      <c r="BB28" s="4">
        <v>57.632897491334639</v>
      </c>
      <c r="BC28" s="4">
        <v>105.43561121698883</v>
      </c>
      <c r="BD28" s="4">
        <v>144.34045739177785</v>
      </c>
      <c r="BE28" s="4">
        <v>6.3331884372962399</v>
      </c>
      <c r="BF28" s="4">
        <v>3.461828463713478</v>
      </c>
      <c r="BG28" s="4">
        <v>2.5287435456110154</v>
      </c>
      <c r="BH28" s="4">
        <v>0.2353518019122334</v>
      </c>
      <c r="BI28" s="4">
        <v>0.5498580257223985</v>
      </c>
    </row>
    <row r="29" spans="1:61" ht="15.75" customHeight="1">
      <c r="A29" s="4" t="s">
        <v>0</v>
      </c>
      <c r="B29" s="3">
        <v>36527</v>
      </c>
      <c r="C29" s="4">
        <v>1999</v>
      </c>
      <c r="D29" s="4" t="s">
        <v>666</v>
      </c>
      <c r="E29" s="4">
        <v>9.1934308451839346</v>
      </c>
      <c r="F29" s="4">
        <v>1.3945260941313184</v>
      </c>
      <c r="G29" s="4">
        <v>1.8998619237781367</v>
      </c>
      <c r="H29" s="4">
        <v>1.2308776036033093</v>
      </c>
      <c r="I29" s="4">
        <v>1.2981441610596076</v>
      </c>
      <c r="J29" s="4">
        <v>5.4258343086515639</v>
      </c>
      <c r="K29" s="4">
        <v>2.8921273111309946</v>
      </c>
      <c r="L29" s="4">
        <v>5.4258343086515639</v>
      </c>
      <c r="M29" s="4">
        <v>1.4243107887263959</v>
      </c>
      <c r="N29" s="4">
        <v>137722076917.92001</v>
      </c>
      <c r="O29" s="4">
        <v>139615076917.92001</v>
      </c>
      <c r="P29" s="4">
        <v>33.050654407948166</v>
      </c>
      <c r="Q29" s="4">
        <v>5.0133623427585459</v>
      </c>
      <c r="R29" s="4">
        <v>24.259657727306678</v>
      </c>
      <c r="S29" s="4">
        <v>37.44482787327896</v>
      </c>
      <c r="T29" s="4">
        <v>8.4945461615937834</v>
      </c>
      <c r="U29" s="4">
        <v>8.4945461615937834</v>
      </c>
      <c r="V29" s="4">
        <v>5.0822713741006886</v>
      </c>
      <c r="W29" s="4">
        <v>18.38976250236038</v>
      </c>
      <c r="X29" s="4">
        <v>24.593108493556457</v>
      </c>
      <c r="Y29" s="4">
        <v>37.959509765611749</v>
      </c>
      <c r="Z29" s="4">
        <v>3.0256586984840926E-2</v>
      </c>
      <c r="AA29" s="4">
        <v>2.6705957986619854E-2</v>
      </c>
      <c r="AB29" s="4">
        <v>0.26250539690371921</v>
      </c>
      <c r="AC29" s="4">
        <v>0.14593834653499296</v>
      </c>
      <c r="AD29" s="4">
        <v>0.2493414120126449</v>
      </c>
      <c r="AE29" s="4">
        <v>1.7708612825328682</v>
      </c>
      <c r="AG29" s="4">
        <v>1.3623710103191744</v>
      </c>
      <c r="AH29" s="4">
        <v>1.0739018994619567E-2</v>
      </c>
      <c r="AI29" s="4">
        <v>0.35493160547156227</v>
      </c>
      <c r="AK29" s="4">
        <v>9.4645262276582584E-2</v>
      </c>
      <c r="AL29" s="4">
        <v>0.25960977951513903</v>
      </c>
      <c r="AM29" s="4">
        <v>0.35212259996477013</v>
      </c>
      <c r="AN29" s="4">
        <v>7.2767645881110996E-2</v>
      </c>
      <c r="AO29" s="4">
        <v>1.3843490304709141</v>
      </c>
      <c r="AQ29" s="4">
        <v>13.047816649982872</v>
      </c>
      <c r="AR29" s="4">
        <v>0.1893729751294326</v>
      </c>
      <c r="AS29" s="4">
        <v>0.19298814375694701</v>
      </c>
      <c r="AT29" s="4">
        <v>-1.4553504564083446</v>
      </c>
      <c r="AU29" s="4">
        <v>5746000000</v>
      </c>
      <c r="AV29" s="4">
        <v>8642000000</v>
      </c>
      <c r="AW29" s="4">
        <v>250000000</v>
      </c>
      <c r="AX29" s="4">
        <v>20036000000</v>
      </c>
      <c r="AY29" s="4">
        <v>3992500000</v>
      </c>
      <c r="AZ29" s="4">
        <v>1940000000</v>
      </c>
      <c r="BA29" s="4">
        <v>2996500000</v>
      </c>
      <c r="BB29" s="4">
        <v>56.242765097739429</v>
      </c>
      <c r="BC29" s="4">
        <v>104.47199199771364</v>
      </c>
      <c r="BD29" s="4">
        <v>161.4282652186339</v>
      </c>
      <c r="BE29" s="4">
        <v>6.4897236002834866</v>
      </c>
      <c r="BF29" s="4">
        <v>3.493759360958562</v>
      </c>
      <c r="BG29" s="4">
        <v>2.2610662358642974</v>
      </c>
      <c r="BH29" s="4">
        <v>0.25701597483500893</v>
      </c>
      <c r="BI29" s="4">
        <v>0.66898432017482745</v>
      </c>
    </row>
    <row r="30" spans="1:61" ht="15.75" customHeight="1">
      <c r="A30" s="4" t="s">
        <v>0</v>
      </c>
      <c r="B30" s="3">
        <v>36160</v>
      </c>
      <c r="C30" s="4">
        <v>1998</v>
      </c>
      <c r="D30" s="4" t="s">
        <v>666</v>
      </c>
      <c r="E30" s="4">
        <v>8.5080119866520665</v>
      </c>
      <c r="F30" s="4">
        <v>1.1001398599640135</v>
      </c>
      <c r="G30" s="4">
        <v>1.7572027969219257</v>
      </c>
      <c r="H30" s="4">
        <v>-1.9780219777058107E-2</v>
      </c>
      <c r="I30" s="4">
        <v>1.0008791207191401</v>
      </c>
      <c r="J30" s="4">
        <v>5.0626573418481264</v>
      </c>
      <c r="K30" s="4">
        <v>2.4142657338798377</v>
      </c>
      <c r="L30" s="4">
        <v>5.0626573418481264</v>
      </c>
      <c r="M30" s="4">
        <v>1.6119080916504442</v>
      </c>
      <c r="N30" s="4">
        <v>116616500018.64</v>
      </c>
      <c r="O30" s="4">
        <v>119104500018.64</v>
      </c>
      <c r="P30" s="4">
        <v>38.122425635384111</v>
      </c>
      <c r="Q30" s="4">
        <v>4.9294711932468189</v>
      </c>
      <c r="R30" s="4">
        <v>23.867478513843633</v>
      </c>
      <c r="S30" s="4">
        <v>-2120.3000003389093</v>
      </c>
      <c r="T30" s="4">
        <v>8.2841869729800379</v>
      </c>
      <c r="U30" s="4">
        <v>8.2841869729800379</v>
      </c>
      <c r="V30" s="4">
        <v>5.0346409104552565</v>
      </c>
      <c r="W30" s="4">
        <v>17.120094871157107</v>
      </c>
      <c r="X30" s="4">
        <v>24.376688501563653</v>
      </c>
      <c r="Y30" s="4">
        <v>-2165.5363639752727</v>
      </c>
      <c r="Z30" s="4">
        <v>2.6231279445970757E-2</v>
      </c>
      <c r="AA30" s="4">
        <v>-4.7163137284354095E-4</v>
      </c>
      <c r="AB30" s="4">
        <v>0.31839170277758044</v>
      </c>
      <c r="AC30" s="4">
        <v>0.1642239484097904</v>
      </c>
      <c r="AD30" s="4">
        <v>0.35762541325283886</v>
      </c>
      <c r="AE30" s="4">
        <v>1.385023513806825</v>
      </c>
      <c r="AG30" s="4">
        <v>1.597254004576659</v>
      </c>
      <c r="AH30" s="4">
        <v>1.1190526210196745E-2</v>
      </c>
      <c r="AI30" s="4">
        <v>0.42661000326904219</v>
      </c>
      <c r="AK30" s="4">
        <v>9.591241493004185E-2</v>
      </c>
      <c r="AL30" s="4">
        <v>0.2698226586545508</v>
      </c>
      <c r="AM30" s="4">
        <v>1.0112566516577979</v>
      </c>
      <c r="AN30" s="4">
        <v>0.2088599568837976</v>
      </c>
      <c r="AO30" s="4">
        <v>3.965489566613162</v>
      </c>
      <c r="AQ30" s="4">
        <v>11.194494210543775</v>
      </c>
      <c r="AR30" s="4">
        <v>0.1881335661328784</v>
      </c>
      <c r="AS30" s="4">
        <v>0.15350260939381774</v>
      </c>
      <c r="AT30" s="4">
        <v>-2.2186213782667537</v>
      </c>
      <c r="AU30" s="4">
        <v>3193000000</v>
      </c>
      <c r="AV30" s="4">
        <v>6713000000</v>
      </c>
      <c r="AW30" s="4">
        <v>-1729000000</v>
      </c>
      <c r="AX30" s="4">
        <v>16952000000</v>
      </c>
      <c r="AY30" s="4">
        <v>3540500000</v>
      </c>
      <c r="AZ30" s="4">
        <v>1815000000</v>
      </c>
      <c r="BA30" s="4">
        <v>2707000000</v>
      </c>
      <c r="BB30" s="4">
        <v>57.888996914232571</v>
      </c>
      <c r="BC30" s="4">
        <v>110.67932148626818</v>
      </c>
      <c r="BD30" s="4">
        <v>170.88368336025849</v>
      </c>
      <c r="BE30" s="4">
        <v>6.3051705756929639</v>
      </c>
      <c r="BF30" s="4">
        <v>3.297815663292488</v>
      </c>
      <c r="BG30" s="4">
        <v>2.1359558316080056</v>
      </c>
      <c r="BH30" s="4">
        <v>0.21730482347090999</v>
      </c>
      <c r="BI30" s="4">
        <v>1.7769830166989837</v>
      </c>
    </row>
    <row r="36" spans="1:6" ht="15.75" customHeight="1">
      <c r="A36" s="3"/>
      <c r="E36" s="3"/>
      <c r="F36" s="12"/>
    </row>
    <row r="37" spans="1:6" ht="15.75" customHeight="1">
      <c r="A37" s="3"/>
      <c r="E37" s="3"/>
      <c r="F37" s="12"/>
    </row>
    <row r="38" spans="1:6" ht="15.75" customHeight="1">
      <c r="A38" s="3"/>
      <c r="E38" s="3"/>
      <c r="F38" s="12"/>
    </row>
    <row r="39" spans="1:6" ht="15.75" customHeight="1">
      <c r="A39" s="3"/>
      <c r="E39" s="3"/>
      <c r="F39" s="12"/>
    </row>
    <row r="40" spans="1:6" ht="15.75" customHeight="1">
      <c r="A40" s="3"/>
      <c r="E40" s="3"/>
      <c r="F40"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L40"/>
  <sheetViews>
    <sheetView workbookViewId="0">
      <pane xSplit="7" topLeftCell="AE1" activePane="topRight" state="frozen"/>
      <selection pane="topRight" activeCell="I2" sqref="I2"/>
    </sheetView>
  </sheetViews>
  <sheetFormatPr baseColWidth="10" defaultColWidth="12.6640625" defaultRowHeight="15.75" customHeight="1"/>
  <cols>
    <col min="1" max="1" width="1.83203125" hidden="1" customWidth="1"/>
    <col min="2" max="2" width="6.1640625" customWidth="1"/>
    <col min="3" max="3" width="13.5" customWidth="1"/>
    <col min="4" max="4" width="6.33203125" customWidth="1"/>
    <col min="5" max="5" width="9.1640625" customWidth="1"/>
    <col min="6" max="6" width="15.6640625" customWidth="1"/>
    <col min="7" max="7" width="10.33203125" customWidth="1"/>
    <col min="8" max="8" width="5.5" customWidth="1"/>
    <col min="9" max="9" width="14.1640625" customWidth="1"/>
    <col min="10" max="10" width="11.83203125" customWidth="1"/>
    <col min="11" max="11" width="11" customWidth="1"/>
    <col min="12" max="12" width="12.6640625" customWidth="1"/>
    <col min="13" max="14" width="26.5" customWidth="1"/>
    <col min="15" max="15" width="22.6640625" customWidth="1"/>
    <col min="16" max="16" width="31.33203125" customWidth="1"/>
    <col min="17" max="17" width="11.6640625" customWidth="1"/>
    <col min="18" max="18" width="14.6640625" customWidth="1"/>
    <col min="19" max="19" width="13.83203125" customWidth="1"/>
    <col min="20" max="20" width="11.6640625" customWidth="1"/>
    <col min="21" max="21" width="12.5" customWidth="1"/>
    <col min="22" max="22" width="22.1640625" customWidth="1"/>
    <col min="23" max="23" width="11" customWidth="1"/>
    <col min="24" max="24" width="11.33203125" customWidth="1"/>
    <col min="25" max="25" width="13.1640625" customWidth="1"/>
    <col min="26" max="26" width="16.83203125" customWidth="1"/>
    <col min="27" max="27" width="23" customWidth="1"/>
    <col min="28" max="28" width="14.1640625" customWidth="1"/>
    <col min="29" max="29" width="17.33203125" customWidth="1"/>
    <col min="30" max="30" width="15" customWidth="1"/>
    <col min="31" max="31" width="13.1640625" customWidth="1"/>
    <col min="32" max="32" width="12.33203125" customWidth="1"/>
    <col min="33" max="33" width="5" customWidth="1"/>
    <col min="34" max="34" width="8.5" customWidth="1"/>
    <col min="35" max="35" width="18.6640625" customWidth="1"/>
    <col min="36" max="36" width="20.5" customWidth="1"/>
    <col min="37" max="37" width="80.1640625" customWidth="1"/>
    <col min="38" max="38" width="72.33203125" customWidth="1"/>
  </cols>
  <sheetData>
    <row r="1" spans="1:38" ht="15.75" customHeight="1">
      <c r="A1" s="4" t="s">
        <v>606</v>
      </c>
      <c r="B1" s="4" t="s">
        <v>605</v>
      </c>
      <c r="C1" s="4" t="s">
        <v>667</v>
      </c>
      <c r="D1" s="4" t="s">
        <v>668</v>
      </c>
      <c r="E1" s="4" t="s">
        <v>669</v>
      </c>
      <c r="F1" s="4" t="s">
        <v>670</v>
      </c>
      <c r="G1" s="4" t="s">
        <v>607</v>
      </c>
      <c r="H1" s="4" t="s">
        <v>608</v>
      </c>
      <c r="I1" s="4" t="s">
        <v>671</v>
      </c>
      <c r="J1" s="4" t="s">
        <v>672</v>
      </c>
      <c r="K1" s="4" t="s">
        <v>673</v>
      </c>
      <c r="L1" s="4" t="s">
        <v>674</v>
      </c>
      <c r="M1" s="4" t="s">
        <v>675</v>
      </c>
      <c r="N1" s="4" t="s">
        <v>676</v>
      </c>
      <c r="O1" s="4" t="s">
        <v>677</v>
      </c>
      <c r="P1" s="4" t="s">
        <v>678</v>
      </c>
      <c r="Q1" s="4" t="s">
        <v>679</v>
      </c>
      <c r="R1" s="4" t="s">
        <v>680</v>
      </c>
      <c r="S1" s="4" t="s">
        <v>681</v>
      </c>
      <c r="T1" s="4" t="s">
        <v>682</v>
      </c>
      <c r="U1" s="4" t="s">
        <v>683</v>
      </c>
      <c r="V1" s="4" t="s">
        <v>684</v>
      </c>
      <c r="W1" s="4" t="s">
        <v>685</v>
      </c>
      <c r="X1" s="4" t="s">
        <v>686</v>
      </c>
      <c r="Y1" s="4" t="s">
        <v>687</v>
      </c>
      <c r="Z1" s="4" t="s">
        <v>688</v>
      </c>
      <c r="AA1" s="4" t="s">
        <v>689</v>
      </c>
      <c r="AB1" s="4" t="s">
        <v>690</v>
      </c>
      <c r="AC1" s="4" t="s">
        <v>691</v>
      </c>
      <c r="AD1" s="4" t="s">
        <v>692</v>
      </c>
      <c r="AE1" s="4" t="s">
        <v>693</v>
      </c>
      <c r="AF1" s="4" t="s">
        <v>694</v>
      </c>
      <c r="AG1" s="4" t="s">
        <v>695</v>
      </c>
      <c r="AH1" s="4" t="s">
        <v>696</v>
      </c>
      <c r="AI1" s="4" t="s">
        <v>697</v>
      </c>
      <c r="AJ1" s="4" t="s">
        <v>698</v>
      </c>
      <c r="AK1" s="4" t="s">
        <v>699</v>
      </c>
      <c r="AL1" s="4" t="s">
        <v>700</v>
      </c>
    </row>
    <row r="2" spans="1:38" ht="15.75" customHeight="1">
      <c r="A2" s="3">
        <v>45564</v>
      </c>
      <c r="B2" s="4" t="s">
        <v>0</v>
      </c>
      <c r="C2" s="4" t="s">
        <v>701</v>
      </c>
      <c r="D2" s="4">
        <v>200406</v>
      </c>
      <c r="E2" s="3">
        <v>45588</v>
      </c>
      <c r="F2" s="12">
        <v>45588.668368055558</v>
      </c>
      <c r="G2" s="4">
        <v>2024</v>
      </c>
      <c r="H2" s="4" t="s">
        <v>702</v>
      </c>
      <c r="I2" s="4">
        <v>22471000000</v>
      </c>
      <c r="J2" s="4">
        <v>6963000000</v>
      </c>
      <c r="K2" s="4">
        <v>15508000000</v>
      </c>
      <c r="L2" s="4">
        <v>0.69013395040000003</v>
      </c>
      <c r="M2" s="4">
        <v>4952000000</v>
      </c>
      <c r="N2" s="4">
        <v>0</v>
      </c>
      <c r="O2" s="4">
        <v>0</v>
      </c>
      <c r="P2" s="4">
        <v>5278000000</v>
      </c>
      <c r="Q2" s="4">
        <v>0</v>
      </c>
      <c r="R2" s="4">
        <v>10427000000</v>
      </c>
      <c r="S2" s="4">
        <v>17210000000</v>
      </c>
      <c r="T2" s="4">
        <v>292000000</v>
      </c>
      <c r="U2" s="4">
        <v>193000000</v>
      </c>
      <c r="V2" s="4">
        <v>1846000000</v>
      </c>
      <c r="W2" s="4">
        <v>5484000000</v>
      </c>
      <c r="X2" s="4">
        <v>0.24404788390000001</v>
      </c>
      <c r="Y2" s="4">
        <v>2694000000</v>
      </c>
      <c r="Z2" s="4">
        <v>0.1198878555</v>
      </c>
      <c r="AA2" s="4">
        <v>644000000</v>
      </c>
      <c r="AB2" s="4">
        <v>3338000000</v>
      </c>
      <c r="AC2" s="4">
        <v>0.14854701619999999</v>
      </c>
      <c r="AD2" s="4">
        <v>644000000</v>
      </c>
      <c r="AE2" s="4">
        <v>2694000000</v>
      </c>
      <c r="AF2" s="4">
        <v>0.1198878555</v>
      </c>
      <c r="AG2" s="4">
        <v>1.1200000000000001</v>
      </c>
      <c r="AH2" s="4">
        <v>1.1100000000000001</v>
      </c>
      <c r="AI2" s="4">
        <v>2407298000</v>
      </c>
      <c r="AJ2" s="4">
        <v>2427900000</v>
      </c>
      <c r="AK2" s="13" t="s">
        <v>703</v>
      </c>
      <c r="AL2" s="13" t="s">
        <v>704</v>
      </c>
    </row>
    <row r="3" spans="1:38" ht="15.75" customHeight="1">
      <c r="A3" s="3">
        <v>45473</v>
      </c>
      <c r="B3" s="4" t="s">
        <v>0</v>
      </c>
      <c r="C3" s="4" t="s">
        <v>701</v>
      </c>
      <c r="D3" s="4">
        <v>200406</v>
      </c>
      <c r="E3" s="3">
        <v>45498</v>
      </c>
      <c r="F3" s="12">
        <v>45498.668391203704</v>
      </c>
      <c r="G3" s="4">
        <v>2024</v>
      </c>
      <c r="H3" s="4" t="s">
        <v>705</v>
      </c>
      <c r="I3" s="4">
        <v>22447000000</v>
      </c>
      <c r="J3" s="4">
        <v>6869000000</v>
      </c>
      <c r="K3" s="4">
        <v>15578000000</v>
      </c>
      <c r="L3" s="4">
        <v>0.69399028819999997</v>
      </c>
      <c r="M3" s="4">
        <v>3440000000</v>
      </c>
      <c r="N3" s="4">
        <v>5481000000</v>
      </c>
      <c r="O3" s="4">
        <v>0</v>
      </c>
      <c r="P3" s="4">
        <v>5481000000</v>
      </c>
      <c r="Q3" s="4">
        <v>400000000</v>
      </c>
      <c r="R3" s="4">
        <v>8921000000</v>
      </c>
      <c r="S3" s="4">
        <v>15790000000</v>
      </c>
      <c r="T3" s="4">
        <v>395000000</v>
      </c>
      <c r="U3" s="4">
        <v>270000000</v>
      </c>
      <c r="V3" s="4">
        <v>1782000000</v>
      </c>
      <c r="W3" s="4">
        <v>8476000000</v>
      </c>
      <c r="X3" s="4">
        <v>0.41346282350000002</v>
      </c>
      <c r="Y3" s="4">
        <v>7499000000</v>
      </c>
      <c r="Z3" s="4">
        <v>0.33407582299999999</v>
      </c>
      <c r="AA3" s="4">
        <v>-909000000</v>
      </c>
      <c r="AB3" s="4">
        <v>5748000000</v>
      </c>
      <c r="AC3" s="4">
        <v>0.25606985339999999</v>
      </c>
      <c r="AD3" s="4">
        <v>1062000000</v>
      </c>
      <c r="AE3" s="4">
        <v>4686000000</v>
      </c>
      <c r="AF3" s="4">
        <v>0.20875840870000001</v>
      </c>
      <c r="AG3" s="4">
        <v>1.95</v>
      </c>
      <c r="AH3" s="4">
        <v>1.93</v>
      </c>
      <c r="AI3" s="4">
        <v>2406800000</v>
      </c>
      <c r="AJ3" s="4">
        <v>2422000000</v>
      </c>
      <c r="AK3" s="13" t="s">
        <v>706</v>
      </c>
      <c r="AL3" s="13" t="s">
        <v>707</v>
      </c>
    </row>
    <row r="4" spans="1:38" ht="15.75" customHeight="1">
      <c r="A4" s="3">
        <v>45382</v>
      </c>
      <c r="B4" s="4" t="s">
        <v>0</v>
      </c>
      <c r="C4" s="4" t="s">
        <v>701</v>
      </c>
      <c r="D4" s="4">
        <v>200406</v>
      </c>
      <c r="E4" s="3">
        <v>45413</v>
      </c>
      <c r="F4" s="12">
        <v>45413.298333333332</v>
      </c>
      <c r="G4" s="4">
        <v>2024</v>
      </c>
      <c r="H4" s="4" t="s">
        <v>708</v>
      </c>
      <c r="I4" s="4">
        <v>21383000000</v>
      </c>
      <c r="J4" s="4">
        <v>6511000000</v>
      </c>
      <c r="K4" s="4">
        <v>14872000000</v>
      </c>
      <c r="L4" s="4">
        <v>0.69550577560000004</v>
      </c>
      <c r="M4" s="4">
        <v>3542000000</v>
      </c>
      <c r="N4" s="4">
        <v>5057000000</v>
      </c>
      <c r="O4" s="4">
        <v>0</v>
      </c>
      <c r="P4" s="4">
        <v>5057000000</v>
      </c>
      <c r="Q4" s="4">
        <v>200000000</v>
      </c>
      <c r="R4" s="4">
        <v>8599000000</v>
      </c>
      <c r="S4" s="4">
        <v>15110000000</v>
      </c>
      <c r="T4" s="4">
        <v>364000000</v>
      </c>
      <c r="U4" s="4">
        <v>155000000</v>
      </c>
      <c r="V4" s="4">
        <v>1815000000</v>
      </c>
      <c r="W4" s="4">
        <v>8648000000</v>
      </c>
      <c r="X4" s="4">
        <v>0.40443342840000002</v>
      </c>
      <c r="Y4" s="4">
        <v>6833000000</v>
      </c>
      <c r="Z4" s="4">
        <v>0.31955291590000001</v>
      </c>
      <c r="AA4" s="4">
        <v>-2559000000</v>
      </c>
      <c r="AB4" s="4">
        <v>3714000000</v>
      </c>
      <c r="AC4" s="4">
        <v>0.17368937940000001</v>
      </c>
      <c r="AD4" s="4">
        <v>459000000</v>
      </c>
      <c r="AE4" s="4">
        <v>3255000000</v>
      </c>
      <c r="AF4" s="4">
        <v>0.15222372910000001</v>
      </c>
      <c r="AG4" s="4">
        <v>1.35</v>
      </c>
      <c r="AH4" s="4">
        <v>1.34</v>
      </c>
      <c r="AI4" s="4">
        <v>2408200000</v>
      </c>
      <c r="AJ4" s="4">
        <v>2430100000</v>
      </c>
      <c r="AK4" s="13" t="s">
        <v>709</v>
      </c>
      <c r="AL4" s="13" t="s">
        <v>710</v>
      </c>
    </row>
    <row r="5" spans="1:38" ht="15.75" customHeight="1">
      <c r="A5" s="3"/>
      <c r="E5" s="3"/>
      <c r="F5" s="12"/>
    </row>
    <row r="6" spans="1:38" ht="15.75" customHeight="1">
      <c r="A6" s="3"/>
      <c r="E6" s="3"/>
      <c r="F6" s="12"/>
    </row>
    <row r="7" spans="1:38" ht="15.75" customHeight="1">
      <c r="A7" s="3"/>
      <c r="E7" s="3"/>
      <c r="F7" s="12"/>
    </row>
    <row r="8" spans="1:38" ht="15.75" customHeight="1">
      <c r="A8" s="4" t="s">
        <v>606</v>
      </c>
      <c r="B8" s="4" t="s">
        <v>605</v>
      </c>
      <c r="C8" s="4" t="s">
        <v>667</v>
      </c>
      <c r="D8" s="4" t="s">
        <v>668</v>
      </c>
      <c r="E8" s="4" t="s">
        <v>669</v>
      </c>
      <c r="F8" s="4" t="s">
        <v>670</v>
      </c>
      <c r="G8" s="4" t="s">
        <v>607</v>
      </c>
      <c r="H8" s="4" t="s">
        <v>608</v>
      </c>
      <c r="I8" s="4" t="s">
        <v>671</v>
      </c>
      <c r="J8" s="4" t="s">
        <v>672</v>
      </c>
      <c r="K8" s="4" t="s">
        <v>673</v>
      </c>
      <c r="L8" s="4" t="s">
        <v>674</v>
      </c>
      <c r="M8" s="4" t="s">
        <v>675</v>
      </c>
      <c r="N8" s="4" t="s">
        <v>676</v>
      </c>
      <c r="O8" s="4" t="s">
        <v>677</v>
      </c>
      <c r="P8" s="4" t="s">
        <v>678</v>
      </c>
      <c r="Q8" s="4" t="s">
        <v>679</v>
      </c>
      <c r="R8" s="4" t="s">
        <v>680</v>
      </c>
      <c r="S8" s="4" t="s">
        <v>681</v>
      </c>
      <c r="T8" s="4" t="s">
        <v>682</v>
      </c>
      <c r="U8" s="4" t="s">
        <v>683</v>
      </c>
      <c r="V8" s="4" t="s">
        <v>684</v>
      </c>
      <c r="W8" s="4" t="s">
        <v>685</v>
      </c>
      <c r="X8" s="4" t="s">
        <v>686</v>
      </c>
      <c r="Y8" s="4" t="s">
        <v>687</v>
      </c>
      <c r="Z8" s="4" t="s">
        <v>688</v>
      </c>
      <c r="AA8" s="4" t="s">
        <v>689</v>
      </c>
      <c r="AB8" s="4" t="s">
        <v>690</v>
      </c>
      <c r="AC8" s="4" t="s">
        <v>691</v>
      </c>
      <c r="AD8" s="4" t="s">
        <v>692</v>
      </c>
      <c r="AE8" s="4" t="s">
        <v>693</v>
      </c>
      <c r="AF8" s="4" t="s">
        <v>694</v>
      </c>
      <c r="AG8" s="4" t="s">
        <v>695</v>
      </c>
      <c r="AH8" s="4" t="s">
        <v>696</v>
      </c>
      <c r="AI8" s="4" t="s">
        <v>697</v>
      </c>
      <c r="AJ8" s="4" t="s">
        <v>698</v>
      </c>
      <c r="AK8" s="4" t="s">
        <v>699</v>
      </c>
      <c r="AL8" s="4" t="s">
        <v>700</v>
      </c>
    </row>
    <row r="9" spans="1:38" ht="15.75" customHeight="1">
      <c r="A9" s="3">
        <v>45291</v>
      </c>
      <c r="B9" s="4" t="s">
        <v>0</v>
      </c>
      <c r="C9" s="4" t="s">
        <v>701</v>
      </c>
      <c r="D9" s="4">
        <v>200406</v>
      </c>
      <c r="E9" s="3">
        <v>45338</v>
      </c>
      <c r="F9" s="12">
        <v>45338.675254629627</v>
      </c>
      <c r="G9" s="4">
        <v>2023</v>
      </c>
      <c r="H9" s="4" t="s">
        <v>666</v>
      </c>
      <c r="I9" s="11">
        <v>85159000000</v>
      </c>
      <c r="J9" s="4">
        <v>26553000000</v>
      </c>
      <c r="K9" s="4">
        <v>58606000000</v>
      </c>
      <c r="L9" s="4">
        <v>0.68819502340000005</v>
      </c>
      <c r="M9" s="4">
        <v>15048000000</v>
      </c>
      <c r="N9" s="4">
        <v>20112000000</v>
      </c>
      <c r="O9" s="4">
        <v>0</v>
      </c>
      <c r="P9" s="4">
        <v>20112000000</v>
      </c>
      <c r="Q9" s="4">
        <v>0</v>
      </c>
      <c r="R9" s="11">
        <v>35564000000</v>
      </c>
      <c r="S9" s="4">
        <v>61808000000</v>
      </c>
      <c r="T9" s="4">
        <v>1261000000</v>
      </c>
      <c r="U9" s="4">
        <v>772000000</v>
      </c>
      <c r="V9" s="4">
        <v>7486000000</v>
      </c>
      <c r="W9" s="4">
        <v>23725000000</v>
      </c>
      <c r="X9" s="4">
        <v>0.2785965077</v>
      </c>
      <c r="Y9" s="4">
        <v>23409000000</v>
      </c>
      <c r="Z9" s="4">
        <v>0.2748858019</v>
      </c>
      <c r="AA9" s="4">
        <v>-8347000000</v>
      </c>
      <c r="AB9" s="11">
        <v>15062000000</v>
      </c>
      <c r="AC9" s="4">
        <v>0.1768691506</v>
      </c>
      <c r="AD9" s="4">
        <v>1736000000</v>
      </c>
      <c r="AE9" s="14">
        <v>35153000000</v>
      </c>
      <c r="AF9" s="4">
        <v>0.41279254100000001</v>
      </c>
      <c r="AG9" s="4">
        <v>13.88</v>
      </c>
      <c r="AH9" s="4">
        <v>13.73</v>
      </c>
      <c r="AI9" s="4">
        <v>2533500000</v>
      </c>
      <c r="AJ9" s="4">
        <v>2560400000</v>
      </c>
      <c r="AK9" s="13" t="s">
        <v>711</v>
      </c>
      <c r="AL9" s="13" t="s">
        <v>712</v>
      </c>
    </row>
    <row r="10" spans="1:38" ht="15.75" customHeight="1">
      <c r="A10" s="3">
        <v>44927</v>
      </c>
      <c r="B10" s="4" t="s">
        <v>0</v>
      </c>
      <c r="C10" s="4" t="s">
        <v>701</v>
      </c>
      <c r="D10" s="4">
        <v>200406</v>
      </c>
      <c r="E10" s="3">
        <v>44973</v>
      </c>
      <c r="F10" s="12">
        <v>44973.667974537035</v>
      </c>
      <c r="G10" s="4">
        <v>2022</v>
      </c>
      <c r="H10" s="4" t="s">
        <v>666</v>
      </c>
      <c r="I10" s="4">
        <v>79990000000</v>
      </c>
      <c r="J10" s="4">
        <v>24596000000</v>
      </c>
      <c r="K10" s="4">
        <v>55394000000</v>
      </c>
      <c r="L10" s="4">
        <v>0.69251156390000002</v>
      </c>
      <c r="M10" s="4">
        <v>14135000000</v>
      </c>
      <c r="N10" s="4">
        <v>19046000000</v>
      </c>
      <c r="O10" s="4">
        <v>0</v>
      </c>
      <c r="P10" s="4">
        <v>19046000000</v>
      </c>
      <c r="Q10" s="4">
        <v>500000000</v>
      </c>
      <c r="R10" s="11">
        <v>33181000000</v>
      </c>
      <c r="S10" s="4">
        <v>57777000000</v>
      </c>
      <c r="T10" s="4">
        <v>490000000</v>
      </c>
      <c r="U10" s="4">
        <v>276000000</v>
      </c>
      <c r="V10" s="4">
        <v>6970000000</v>
      </c>
      <c r="W10" s="4">
        <v>27170000000</v>
      </c>
      <c r="X10" s="4">
        <v>0.3770846356</v>
      </c>
      <c r="Y10" s="4">
        <v>23193000000</v>
      </c>
      <c r="Z10" s="4">
        <v>0.2899487436</v>
      </c>
      <c r="AA10" s="4">
        <v>-2854000000</v>
      </c>
      <c r="AB10" s="11">
        <v>19359000000</v>
      </c>
      <c r="AC10" s="4">
        <v>0.24201775219999999</v>
      </c>
      <c r="AD10" s="4">
        <v>2989000000</v>
      </c>
      <c r="AE10" s="14">
        <v>17941000000</v>
      </c>
      <c r="AF10" s="4">
        <v>0.22429053630000001</v>
      </c>
      <c r="AG10" s="4">
        <v>6.86</v>
      </c>
      <c r="AH10" s="4">
        <v>6.73</v>
      </c>
      <c r="AI10" s="4">
        <v>2613597000</v>
      </c>
      <c r="AJ10" s="4">
        <v>2663900000</v>
      </c>
      <c r="AK10" s="13" t="s">
        <v>713</v>
      </c>
      <c r="AL10" s="13" t="s">
        <v>714</v>
      </c>
    </row>
    <row r="11" spans="1:38" ht="15.75" customHeight="1">
      <c r="A11" s="3">
        <v>44563</v>
      </c>
      <c r="B11" s="4" t="s">
        <v>0</v>
      </c>
      <c r="C11" s="4" t="s">
        <v>701</v>
      </c>
      <c r="D11" s="4">
        <v>200406</v>
      </c>
      <c r="E11" s="3">
        <v>44609</v>
      </c>
      <c r="F11" s="12">
        <v>44609.671412037038</v>
      </c>
      <c r="G11" s="4">
        <v>2021</v>
      </c>
      <c r="H11" s="4" t="s">
        <v>666</v>
      </c>
      <c r="I11" s="4">
        <v>78740000000</v>
      </c>
      <c r="J11" s="4">
        <v>23402000000</v>
      </c>
      <c r="K11" s="4">
        <v>55338000000</v>
      </c>
      <c r="L11" s="4">
        <v>0.70279400560000005</v>
      </c>
      <c r="M11" s="4">
        <v>14277000000</v>
      </c>
      <c r="N11" s="4">
        <v>20118000000</v>
      </c>
      <c r="O11" s="4">
        <v>0</v>
      </c>
      <c r="P11" s="4">
        <v>20118000000</v>
      </c>
      <c r="Q11" s="4">
        <v>-526000000</v>
      </c>
      <c r="R11" s="4">
        <v>34395000000</v>
      </c>
      <c r="S11" s="4">
        <v>57797000000</v>
      </c>
      <c r="T11" s="4">
        <v>53000000</v>
      </c>
      <c r="U11" s="4">
        <v>183000000</v>
      </c>
      <c r="V11" s="4">
        <v>7390000000</v>
      </c>
      <c r="W11" s="4">
        <v>30925000000</v>
      </c>
      <c r="X11" s="4">
        <v>0.35382270760000001</v>
      </c>
      <c r="Y11" s="4">
        <v>20470000000</v>
      </c>
      <c r="Z11" s="4">
        <v>0.2599695199</v>
      </c>
      <c r="AA11" s="4">
        <v>-1765000000</v>
      </c>
      <c r="AB11" s="4">
        <v>19178000000</v>
      </c>
      <c r="AC11" s="4">
        <v>0.24356108709999999</v>
      </c>
      <c r="AD11" s="4">
        <v>1377000000</v>
      </c>
      <c r="AE11" s="14">
        <v>20878000000</v>
      </c>
      <c r="AF11" s="4">
        <v>0.26515113029999998</v>
      </c>
      <c r="AG11" s="4">
        <v>7.93</v>
      </c>
      <c r="AH11" s="4">
        <v>7.81</v>
      </c>
      <c r="AI11" s="4">
        <v>2628965000</v>
      </c>
      <c r="AJ11" s="4">
        <v>2674000000</v>
      </c>
      <c r="AK11" s="13" t="s">
        <v>715</v>
      </c>
      <c r="AL11" s="13" t="s">
        <v>716</v>
      </c>
    </row>
    <row r="12" spans="1:38" ht="15.75" customHeight="1">
      <c r="A12" s="3">
        <v>44199</v>
      </c>
      <c r="B12" s="4" t="s">
        <v>0</v>
      </c>
      <c r="C12" s="4" t="s">
        <v>701</v>
      </c>
      <c r="D12" s="4">
        <v>200406</v>
      </c>
      <c r="E12" s="3">
        <v>44249</v>
      </c>
      <c r="F12" s="12">
        <v>44249.691828703704</v>
      </c>
      <c r="G12" s="4">
        <v>2020</v>
      </c>
      <c r="H12" s="4" t="s">
        <v>666</v>
      </c>
      <c r="I12" s="4">
        <v>82584000000</v>
      </c>
      <c r="J12" s="4">
        <v>28427000000</v>
      </c>
      <c r="K12" s="4">
        <v>54157000000</v>
      </c>
      <c r="L12" s="4">
        <v>0.65578078080000002</v>
      </c>
      <c r="M12" s="4">
        <v>12340000000</v>
      </c>
      <c r="N12" s="4">
        <v>22084000000</v>
      </c>
      <c r="O12" s="4">
        <v>0</v>
      </c>
      <c r="P12" s="4">
        <v>22084000000</v>
      </c>
      <c r="Q12" s="4">
        <v>-2899000000</v>
      </c>
      <c r="R12" s="4">
        <v>34424000000</v>
      </c>
      <c r="S12" s="4">
        <v>62851000000</v>
      </c>
      <c r="T12" s="4">
        <v>111000000</v>
      </c>
      <c r="U12" s="4">
        <v>201000000</v>
      </c>
      <c r="V12" s="4">
        <v>7231000000</v>
      </c>
      <c r="W12" s="4">
        <v>27498000000</v>
      </c>
      <c r="X12" s="4">
        <v>0.29274435729999998</v>
      </c>
      <c r="Y12" s="4">
        <v>16945000000</v>
      </c>
      <c r="Z12" s="4">
        <v>0.2051850237</v>
      </c>
      <c r="AA12" s="4">
        <v>-3236000000</v>
      </c>
      <c r="AB12" s="4">
        <v>16497000000</v>
      </c>
      <c r="AC12" s="4">
        <v>0.19976024410000001</v>
      </c>
      <c r="AD12" s="4">
        <v>1783000000</v>
      </c>
      <c r="AE12" s="14">
        <v>14714000000</v>
      </c>
      <c r="AF12" s="4">
        <v>0.17817010559999999</v>
      </c>
      <c r="AG12" s="4">
        <v>5.59</v>
      </c>
      <c r="AH12" s="4">
        <v>5.51</v>
      </c>
      <c r="AI12" s="4">
        <v>2632512000</v>
      </c>
      <c r="AJ12" s="4">
        <v>2670700000</v>
      </c>
      <c r="AK12" s="13" t="s">
        <v>717</v>
      </c>
      <c r="AL12" s="13" t="s">
        <v>718</v>
      </c>
    </row>
    <row r="13" spans="1:38" ht="15.75" customHeight="1">
      <c r="A13" s="3">
        <v>43828</v>
      </c>
      <c r="B13" s="4" t="s">
        <v>0</v>
      </c>
      <c r="C13" s="4" t="s">
        <v>701</v>
      </c>
      <c r="D13" s="4">
        <v>200406</v>
      </c>
      <c r="E13" s="3">
        <v>43879</v>
      </c>
      <c r="F13" s="12">
        <v>43879.690520833334</v>
      </c>
      <c r="G13" s="4">
        <v>2019</v>
      </c>
      <c r="H13" s="4" t="s">
        <v>666</v>
      </c>
      <c r="I13" s="4">
        <v>82059000000</v>
      </c>
      <c r="J13" s="4">
        <v>27556000000</v>
      </c>
      <c r="K13" s="4">
        <v>54503000000</v>
      </c>
      <c r="L13" s="4">
        <v>0.66419283689999997</v>
      </c>
      <c r="M13" s="4">
        <v>11355000000</v>
      </c>
      <c r="N13" s="4">
        <v>0</v>
      </c>
      <c r="O13" s="4">
        <v>0</v>
      </c>
      <c r="P13" s="4">
        <v>22178000000</v>
      </c>
      <c r="Q13" s="4">
        <v>-2525000000</v>
      </c>
      <c r="R13" s="4">
        <v>33533000000</v>
      </c>
      <c r="S13" s="4">
        <v>61089000000</v>
      </c>
      <c r="T13" s="4">
        <v>357000000</v>
      </c>
      <c r="U13" s="4">
        <v>318000000</v>
      </c>
      <c r="V13" s="4">
        <v>7009000000</v>
      </c>
      <c r="W13" s="4">
        <v>28272000000</v>
      </c>
      <c r="X13" s="4">
        <v>0.26963526240000002</v>
      </c>
      <c r="Y13" s="4">
        <v>15117000000</v>
      </c>
      <c r="Z13" s="4">
        <v>0.18422110920000001</v>
      </c>
      <c r="AA13" s="4">
        <v>2211000000</v>
      </c>
      <c r="AB13" s="4">
        <v>17328000000</v>
      </c>
      <c r="AC13" s="4">
        <v>0.2111651373</v>
      </c>
      <c r="AD13" s="4">
        <v>2209000000</v>
      </c>
      <c r="AE13" s="14">
        <v>15119000000</v>
      </c>
      <c r="AF13" s="4">
        <v>0.18424548190000001</v>
      </c>
      <c r="AG13" s="4">
        <v>5.74</v>
      </c>
      <c r="AH13" s="4">
        <v>5.63</v>
      </c>
      <c r="AI13" s="4">
        <v>2632507000</v>
      </c>
      <c r="AJ13" s="4">
        <v>2684300000</v>
      </c>
      <c r="AK13" s="13" t="s">
        <v>719</v>
      </c>
      <c r="AL13" s="13" t="s">
        <v>720</v>
      </c>
    </row>
    <row r="14" spans="1:38" ht="15.75" customHeight="1">
      <c r="A14" s="3">
        <v>43464</v>
      </c>
      <c r="B14" s="4" t="s">
        <v>0</v>
      </c>
      <c r="C14" s="4" t="s">
        <v>701</v>
      </c>
      <c r="D14" s="4">
        <v>200406</v>
      </c>
      <c r="E14" s="3">
        <v>43516</v>
      </c>
      <c r="F14" s="12">
        <v>43516.694837962961</v>
      </c>
      <c r="G14" s="4">
        <v>2018</v>
      </c>
      <c r="H14" s="4" t="s">
        <v>666</v>
      </c>
      <c r="I14" s="4">
        <v>81581000000</v>
      </c>
      <c r="J14" s="4">
        <v>27091000000</v>
      </c>
      <c r="K14" s="4">
        <v>54490000000</v>
      </c>
      <c r="L14" s="4">
        <v>0.66792512959999994</v>
      </c>
      <c r="M14" s="4">
        <v>10775000000</v>
      </c>
      <c r="N14" s="4">
        <v>0</v>
      </c>
      <c r="O14" s="4">
        <v>0</v>
      </c>
      <c r="P14" s="4">
        <v>22540000000</v>
      </c>
      <c r="Q14" s="4">
        <v>-1405000000</v>
      </c>
      <c r="R14" s="4">
        <v>33315000000</v>
      </c>
      <c r="S14" s="4">
        <v>60406000000</v>
      </c>
      <c r="T14" s="4">
        <v>611000000</v>
      </c>
      <c r="U14" s="4">
        <v>1005000000</v>
      </c>
      <c r="V14" s="4">
        <v>6929000000</v>
      </c>
      <c r="W14" s="4">
        <v>28104000000</v>
      </c>
      <c r="X14" s="4">
        <v>0.27643691549999999</v>
      </c>
      <c r="Y14" s="4">
        <v>15623000000</v>
      </c>
      <c r="Z14" s="4">
        <v>0.19150292350000001</v>
      </c>
      <c r="AA14" s="4">
        <v>2376000000</v>
      </c>
      <c r="AB14" s="4">
        <v>17999000000</v>
      </c>
      <c r="AC14" s="4">
        <v>0.220627352</v>
      </c>
      <c r="AD14" s="4">
        <v>2702000000</v>
      </c>
      <c r="AE14" s="4">
        <v>15297000000</v>
      </c>
      <c r="AF14" s="4">
        <v>0.18750689500000001</v>
      </c>
      <c r="AG14" s="4">
        <v>5.75</v>
      </c>
      <c r="AH14" s="4">
        <v>5.61</v>
      </c>
      <c r="AI14" s="4">
        <v>2662324000</v>
      </c>
      <c r="AJ14" s="4">
        <v>2728700000</v>
      </c>
      <c r="AK14" s="13" t="s">
        <v>721</v>
      </c>
      <c r="AL14" s="13" t="s">
        <v>722</v>
      </c>
    </row>
    <row r="15" spans="1:38" ht="15.75" customHeight="1">
      <c r="A15" s="3">
        <v>43100</v>
      </c>
      <c r="B15" s="4" t="s">
        <v>0</v>
      </c>
      <c r="C15" s="4" t="s">
        <v>701</v>
      </c>
      <c r="D15" s="4">
        <v>200406</v>
      </c>
      <c r="E15" s="3">
        <v>43152</v>
      </c>
      <c r="F15" s="12">
        <v>43152.700925925928</v>
      </c>
      <c r="G15" s="4">
        <v>2017</v>
      </c>
      <c r="H15" s="4" t="s">
        <v>666</v>
      </c>
      <c r="I15" s="4">
        <v>76450000000</v>
      </c>
      <c r="J15" s="4">
        <v>25354000000</v>
      </c>
      <c r="K15" s="4">
        <v>51096000000</v>
      </c>
      <c r="L15" s="4">
        <v>0.66835840420000003</v>
      </c>
      <c r="M15" s="4">
        <v>10554000000</v>
      </c>
      <c r="N15" s="4">
        <v>0</v>
      </c>
      <c r="O15" s="4">
        <v>0</v>
      </c>
      <c r="P15" s="4">
        <v>21420000000</v>
      </c>
      <c r="Q15" s="4">
        <v>-183000000</v>
      </c>
      <c r="R15" s="4">
        <v>31974000000</v>
      </c>
      <c r="S15" s="4">
        <v>57328000000</v>
      </c>
      <c r="T15" s="4">
        <v>385000000</v>
      </c>
      <c r="U15" s="4">
        <v>934000000</v>
      </c>
      <c r="V15" s="4">
        <v>5642000000</v>
      </c>
      <c r="W15" s="4">
        <v>24539000000</v>
      </c>
      <c r="X15" s="4">
        <v>0.25950294309999999</v>
      </c>
      <c r="Y15" s="4">
        <v>14197000000</v>
      </c>
      <c r="Z15" s="4">
        <v>0.18570307389999999</v>
      </c>
      <c r="AA15" s="4">
        <v>-1224000000</v>
      </c>
      <c r="AB15" s="4">
        <v>17673000000</v>
      </c>
      <c r="AC15" s="4">
        <v>0.23117069979999999</v>
      </c>
      <c r="AD15" s="4">
        <v>16373000000</v>
      </c>
      <c r="AE15" s="4">
        <v>1300000000</v>
      </c>
      <c r="AF15" s="4">
        <v>1.7004578199999999E-2</v>
      </c>
      <c r="AG15" s="4">
        <v>0.48</v>
      </c>
      <c r="AH15" s="4">
        <v>0.47</v>
      </c>
      <c r="AI15" s="4">
        <v>2682525000</v>
      </c>
      <c r="AJ15" s="4">
        <v>2745300000</v>
      </c>
      <c r="AK15" s="13" t="s">
        <v>723</v>
      </c>
      <c r="AL15" s="13" t="s">
        <v>724</v>
      </c>
    </row>
    <row r="16" spans="1:38" ht="15.75" customHeight="1">
      <c r="A16" s="3">
        <v>42736</v>
      </c>
      <c r="B16" s="4" t="s">
        <v>0</v>
      </c>
      <c r="C16" s="4" t="s">
        <v>701</v>
      </c>
      <c r="D16" s="4">
        <v>200406</v>
      </c>
      <c r="E16" s="3">
        <v>42793</v>
      </c>
      <c r="F16" s="12">
        <v>42793.703333333331</v>
      </c>
      <c r="G16" s="4">
        <v>2016</v>
      </c>
      <c r="H16" s="4" t="s">
        <v>666</v>
      </c>
      <c r="I16" s="4">
        <v>71890000000</v>
      </c>
      <c r="J16" s="4">
        <v>21685000000</v>
      </c>
      <c r="K16" s="4">
        <v>50205000000</v>
      </c>
      <c r="L16" s="4">
        <v>0.6983586034</v>
      </c>
      <c r="M16" s="4">
        <v>9095000000</v>
      </c>
      <c r="N16" s="4">
        <v>0</v>
      </c>
      <c r="O16" s="4">
        <v>0</v>
      </c>
      <c r="P16" s="4">
        <v>19945000000</v>
      </c>
      <c r="Q16" s="4">
        <v>-484000000</v>
      </c>
      <c r="R16" s="4">
        <v>29040000000</v>
      </c>
      <c r="S16" s="4">
        <v>50725000000</v>
      </c>
      <c r="T16" s="4">
        <v>368000000</v>
      </c>
      <c r="U16" s="4">
        <v>726000000</v>
      </c>
      <c r="V16" s="4">
        <v>3754000000</v>
      </c>
      <c r="W16" s="4">
        <v>24919000000</v>
      </c>
      <c r="X16" s="4">
        <v>0.3016413966</v>
      </c>
      <c r="Y16" s="4">
        <v>17931000000</v>
      </c>
      <c r="Z16" s="4">
        <v>0.2494227292</v>
      </c>
      <c r="AA16" s="4">
        <v>-1088000000</v>
      </c>
      <c r="AB16" s="4">
        <v>19803000000</v>
      </c>
      <c r="AC16" s="4">
        <v>0.27546251220000001</v>
      </c>
      <c r="AD16" s="4">
        <v>3263000000</v>
      </c>
      <c r="AE16" s="4">
        <v>16540000000</v>
      </c>
      <c r="AF16" s="4">
        <v>0.23007372370000001</v>
      </c>
      <c r="AG16" s="4">
        <v>6.08</v>
      </c>
      <c r="AH16" s="4">
        <v>5.93</v>
      </c>
      <c r="AI16" s="4">
        <v>2706511000</v>
      </c>
      <c r="AJ16" s="4">
        <v>2788900000</v>
      </c>
      <c r="AK16" s="13" t="s">
        <v>725</v>
      </c>
      <c r="AL16" s="13" t="s">
        <v>726</v>
      </c>
    </row>
    <row r="17" spans="1:38" ht="15.75" customHeight="1">
      <c r="A17" s="3">
        <v>42372</v>
      </c>
      <c r="B17" s="4" t="s">
        <v>0</v>
      </c>
      <c r="C17" s="4" t="s">
        <v>701</v>
      </c>
      <c r="D17" s="4">
        <v>200406</v>
      </c>
      <c r="E17" s="3">
        <v>42424</v>
      </c>
      <c r="F17" s="12">
        <v>42424.707557870373</v>
      </c>
      <c r="G17" s="4">
        <v>2015</v>
      </c>
      <c r="H17" s="4" t="s">
        <v>666</v>
      </c>
      <c r="I17" s="4">
        <v>70074000000</v>
      </c>
      <c r="J17" s="4">
        <v>21536000000</v>
      </c>
      <c r="K17" s="4">
        <v>48538000000</v>
      </c>
      <c r="L17" s="4">
        <v>0.69266775120000001</v>
      </c>
      <c r="M17" s="4">
        <v>9046000000</v>
      </c>
      <c r="N17" s="4">
        <v>0</v>
      </c>
      <c r="O17" s="4">
        <v>0</v>
      </c>
      <c r="P17" s="4">
        <v>21203000000</v>
      </c>
      <c r="Q17" s="4">
        <v>2064000000</v>
      </c>
      <c r="R17" s="4">
        <v>30249000000</v>
      </c>
      <c r="S17" s="4">
        <v>51785000000</v>
      </c>
      <c r="T17" s="4">
        <v>128000000</v>
      </c>
      <c r="U17" s="4">
        <v>552000000</v>
      </c>
      <c r="V17" s="4">
        <v>3746000000</v>
      </c>
      <c r="W17" s="4">
        <v>22116000000</v>
      </c>
      <c r="X17" s="4">
        <v>0.27145588949999999</v>
      </c>
      <c r="Y17" s="4">
        <v>15276000000</v>
      </c>
      <c r="Z17" s="4">
        <v>0.21799811629999999</v>
      </c>
      <c r="AA17" s="4">
        <v>907000000</v>
      </c>
      <c r="AB17" s="4">
        <v>19196000000</v>
      </c>
      <c r="AC17" s="4">
        <v>0.27393897880000001</v>
      </c>
      <c r="AD17" s="4">
        <v>3787000000</v>
      </c>
      <c r="AE17" s="4">
        <v>15409000000</v>
      </c>
      <c r="AF17" s="4">
        <v>0.21989610979999999</v>
      </c>
      <c r="AG17" s="4">
        <v>5.57</v>
      </c>
      <c r="AH17" s="4">
        <v>5.48</v>
      </c>
      <c r="AI17" s="4">
        <v>2755162000</v>
      </c>
      <c r="AJ17" s="4">
        <v>2812900000</v>
      </c>
      <c r="AK17" s="13" t="s">
        <v>727</v>
      </c>
      <c r="AL17" s="13" t="s">
        <v>728</v>
      </c>
    </row>
    <row r="18" spans="1:38" ht="15.75" customHeight="1">
      <c r="A18" s="3">
        <v>42001</v>
      </c>
      <c r="B18" s="4" t="s">
        <v>0</v>
      </c>
      <c r="C18" s="4" t="s">
        <v>701</v>
      </c>
      <c r="D18" s="4">
        <v>200406</v>
      </c>
      <c r="E18" s="3">
        <v>42059</v>
      </c>
      <c r="F18" s="12">
        <v>42058.799340277779</v>
      </c>
      <c r="G18" s="4">
        <v>2014</v>
      </c>
      <c r="H18" s="4" t="s">
        <v>666</v>
      </c>
      <c r="I18" s="4">
        <v>74331000000</v>
      </c>
      <c r="J18" s="4">
        <v>22746000000</v>
      </c>
      <c r="K18" s="4">
        <v>51585000000</v>
      </c>
      <c r="L18" s="4">
        <v>0.69399039429999998</v>
      </c>
      <c r="M18" s="4">
        <v>8494000000</v>
      </c>
      <c r="N18" s="4">
        <v>0</v>
      </c>
      <c r="O18" s="4">
        <v>0</v>
      </c>
      <c r="P18" s="4">
        <v>21954000000</v>
      </c>
      <c r="Q18" s="4">
        <v>70000000</v>
      </c>
      <c r="R18" s="4">
        <v>30448000000</v>
      </c>
      <c r="S18" s="4">
        <v>53194000000</v>
      </c>
      <c r="T18" s="4">
        <v>67000000</v>
      </c>
      <c r="U18" s="4">
        <v>533000000</v>
      </c>
      <c r="V18" s="4">
        <v>3895000000</v>
      </c>
      <c r="W18" s="4">
        <v>25032000000</v>
      </c>
      <c r="X18" s="4">
        <v>0.28675788029999999</v>
      </c>
      <c r="Y18" s="4">
        <v>17420000000</v>
      </c>
      <c r="Z18" s="4">
        <v>0.23435713229999999</v>
      </c>
      <c r="AA18" s="4">
        <v>-574000000</v>
      </c>
      <c r="AB18" s="4">
        <v>20563000000</v>
      </c>
      <c r="AC18" s="4">
        <v>0.2766409708</v>
      </c>
      <c r="AD18" s="4">
        <v>4240000000</v>
      </c>
      <c r="AE18" s="4">
        <v>16323000000</v>
      </c>
      <c r="AF18" s="4">
        <v>0.21959882150000001</v>
      </c>
      <c r="AG18" s="4">
        <v>5.86</v>
      </c>
      <c r="AH18" s="4">
        <v>5.7</v>
      </c>
      <c r="AI18" s="4">
        <v>2783223000</v>
      </c>
      <c r="AJ18" s="4">
        <v>2863900000</v>
      </c>
      <c r="AK18" s="13" t="s">
        <v>729</v>
      </c>
      <c r="AL18" s="13" t="s">
        <v>730</v>
      </c>
    </row>
    <row r="19" spans="1:38" ht="15.75" customHeight="1">
      <c r="A19" s="3">
        <v>41637</v>
      </c>
      <c r="B19" s="4" t="s">
        <v>0</v>
      </c>
      <c r="C19" s="4" t="s">
        <v>701</v>
      </c>
      <c r="D19" s="4">
        <v>200406</v>
      </c>
      <c r="E19" s="3">
        <v>41691</v>
      </c>
      <c r="F19" s="12">
        <v>41691.604062500002</v>
      </c>
      <c r="G19" s="4">
        <v>2013</v>
      </c>
      <c r="H19" s="4" t="s">
        <v>666</v>
      </c>
      <c r="I19" s="4">
        <v>71312000000</v>
      </c>
      <c r="J19" s="4">
        <v>22342000000</v>
      </c>
      <c r="K19" s="4">
        <v>48970000000</v>
      </c>
      <c r="L19" s="4">
        <v>0.68670069550000001</v>
      </c>
      <c r="M19" s="4">
        <v>8183000000</v>
      </c>
      <c r="N19" s="4">
        <v>0</v>
      </c>
      <c r="O19" s="4">
        <v>0</v>
      </c>
      <c r="P19" s="4">
        <v>21830000000</v>
      </c>
      <c r="Q19" s="4">
        <v>-2498000000</v>
      </c>
      <c r="R19" s="4">
        <v>30013000000</v>
      </c>
      <c r="S19" s="4">
        <v>52355000000</v>
      </c>
      <c r="T19" s="4">
        <v>74000000</v>
      </c>
      <c r="U19" s="4">
        <v>482000000</v>
      </c>
      <c r="V19" s="4">
        <v>4104000000</v>
      </c>
      <c r="W19" s="4">
        <v>23161000000</v>
      </c>
      <c r="X19" s="4">
        <v>0.27396511109999999</v>
      </c>
      <c r="Y19" s="4">
        <v>15433000000</v>
      </c>
      <c r="Z19" s="4">
        <v>0.2164151896</v>
      </c>
      <c r="AA19" s="4">
        <v>38000000</v>
      </c>
      <c r="AB19" s="4">
        <v>15471000000</v>
      </c>
      <c r="AC19" s="4">
        <v>0.21694805919999999</v>
      </c>
      <c r="AD19" s="4">
        <v>1640000000</v>
      </c>
      <c r="AE19" s="4">
        <v>13831000000</v>
      </c>
      <c r="AF19" s="4">
        <v>0.19395052730000001</v>
      </c>
      <c r="AG19" s="4">
        <v>4.9000000000000004</v>
      </c>
      <c r="AH19" s="4">
        <v>4.8099999999999996</v>
      </c>
      <c r="AI19" s="4">
        <v>2820628000</v>
      </c>
      <c r="AJ19" s="4">
        <v>2877000000</v>
      </c>
      <c r="AK19" s="13" t="s">
        <v>731</v>
      </c>
      <c r="AL19" s="13" t="s">
        <v>732</v>
      </c>
    </row>
    <row r="20" spans="1:38" ht="15.75" customHeight="1">
      <c r="A20" s="3">
        <v>41273</v>
      </c>
      <c r="B20" s="4" t="s">
        <v>0</v>
      </c>
      <c r="C20" s="4" t="s">
        <v>701</v>
      </c>
      <c r="D20" s="4">
        <v>200406</v>
      </c>
      <c r="E20" s="3">
        <v>41327</v>
      </c>
      <c r="F20" s="12">
        <v>41326.780694444446</v>
      </c>
      <c r="G20" s="4">
        <v>2012</v>
      </c>
      <c r="H20" s="4" t="s">
        <v>666</v>
      </c>
      <c r="I20" s="4">
        <v>67224000000</v>
      </c>
      <c r="J20" s="4">
        <v>21658000000</v>
      </c>
      <c r="K20" s="4">
        <v>45566000000</v>
      </c>
      <c r="L20" s="4">
        <v>0.6778233964</v>
      </c>
      <c r="M20" s="4">
        <v>7665000000</v>
      </c>
      <c r="N20" s="4">
        <v>0</v>
      </c>
      <c r="O20" s="4">
        <v>0</v>
      </c>
      <c r="P20" s="4">
        <v>20869000000</v>
      </c>
      <c r="Q20" s="4">
        <v>-1626000000</v>
      </c>
      <c r="R20" s="4">
        <v>28534000000</v>
      </c>
      <c r="S20" s="4">
        <v>50192000000</v>
      </c>
      <c r="T20" s="4">
        <v>64000000</v>
      </c>
      <c r="U20" s="4">
        <v>532000000</v>
      </c>
      <c r="V20" s="4">
        <v>3666000000</v>
      </c>
      <c r="W20" s="4">
        <v>17957000000</v>
      </c>
      <c r="X20" s="4">
        <v>0.2706622635</v>
      </c>
      <c r="Y20" s="4">
        <v>14529000000</v>
      </c>
      <c r="Z20" s="4">
        <v>0.2161281685</v>
      </c>
      <c r="AA20" s="4">
        <v>-3257000000</v>
      </c>
      <c r="AB20" s="4">
        <v>13775000000</v>
      </c>
      <c r="AC20" s="4">
        <v>0.20491193620000001</v>
      </c>
      <c r="AD20" s="4">
        <v>3261000000</v>
      </c>
      <c r="AE20" s="4">
        <v>10853000000</v>
      </c>
      <c r="AF20" s="4">
        <v>0.16144531710000001</v>
      </c>
      <c r="AG20" s="4">
        <v>3.91</v>
      </c>
      <c r="AH20" s="4">
        <v>3.86</v>
      </c>
      <c r="AI20" s="4">
        <v>2778489000</v>
      </c>
      <c r="AJ20" s="4">
        <v>2812600000</v>
      </c>
      <c r="AK20" s="13" t="s">
        <v>733</v>
      </c>
      <c r="AL20" s="13" t="s">
        <v>734</v>
      </c>
    </row>
    <row r="21" spans="1:38" ht="15.75" customHeight="1">
      <c r="A21" s="3">
        <v>40909</v>
      </c>
      <c r="B21" s="4" t="s">
        <v>0</v>
      </c>
      <c r="C21" s="4" t="s">
        <v>701</v>
      </c>
      <c r="D21" s="4">
        <v>200406</v>
      </c>
      <c r="E21" s="3">
        <v>40962</v>
      </c>
      <c r="F21" s="12">
        <v>40962.716215277775</v>
      </c>
      <c r="G21" s="4">
        <v>2011</v>
      </c>
      <c r="H21" s="4" t="s">
        <v>666</v>
      </c>
      <c r="I21" s="4">
        <v>65030000000</v>
      </c>
      <c r="J21" s="4">
        <v>20360000000</v>
      </c>
      <c r="K21" s="4">
        <v>44670000000</v>
      </c>
      <c r="L21" s="4">
        <v>0.68691373209999995</v>
      </c>
      <c r="M21" s="4">
        <v>7548000000</v>
      </c>
      <c r="N21" s="4">
        <v>0</v>
      </c>
      <c r="O21" s="4">
        <v>0</v>
      </c>
      <c r="P21" s="4">
        <v>20969000000</v>
      </c>
      <c r="Q21" s="4">
        <v>0</v>
      </c>
      <c r="R21" s="4">
        <v>28517000000</v>
      </c>
      <c r="S21" s="4">
        <v>48877000000</v>
      </c>
      <c r="T21" s="4">
        <v>91000000</v>
      </c>
      <c r="U21" s="4">
        <v>571000000</v>
      </c>
      <c r="V21" s="4">
        <v>3158000000</v>
      </c>
      <c r="W21" s="4">
        <v>16045000000</v>
      </c>
      <c r="X21" s="4">
        <v>0.29932338920000001</v>
      </c>
      <c r="Y21" s="4">
        <v>16307000000</v>
      </c>
      <c r="Z21" s="4">
        <v>0.2507611871</v>
      </c>
      <c r="AA21" s="4">
        <v>-3792000000</v>
      </c>
      <c r="AB21" s="4">
        <v>12361000000</v>
      </c>
      <c r="AC21" s="4">
        <v>0.1900815008</v>
      </c>
      <c r="AD21" s="4">
        <v>2689000000</v>
      </c>
      <c r="AE21" s="4">
        <v>9672000000</v>
      </c>
      <c r="AF21" s="4">
        <v>0.14873135479999999</v>
      </c>
      <c r="AG21" s="4">
        <v>3.54</v>
      </c>
      <c r="AH21" s="4">
        <v>3.49</v>
      </c>
      <c r="AI21" s="4">
        <v>2724363000</v>
      </c>
      <c r="AJ21" s="4">
        <v>2775300000</v>
      </c>
      <c r="AK21" s="13" t="s">
        <v>735</v>
      </c>
      <c r="AL21" s="13" t="s">
        <v>736</v>
      </c>
    </row>
    <row r="22" spans="1:38" ht="15.75" customHeight="1">
      <c r="A22" s="3">
        <v>40545</v>
      </c>
      <c r="B22" s="4" t="s">
        <v>0</v>
      </c>
      <c r="C22" s="4" t="s">
        <v>701</v>
      </c>
      <c r="D22" s="4">
        <v>200406</v>
      </c>
      <c r="E22" s="3">
        <v>40599</v>
      </c>
      <c r="F22" s="12">
        <v>40598.908796296295</v>
      </c>
      <c r="G22" s="4">
        <v>2010</v>
      </c>
      <c r="H22" s="4" t="s">
        <v>666</v>
      </c>
      <c r="I22" s="4">
        <v>61587000000</v>
      </c>
      <c r="J22" s="4">
        <v>18792000000</v>
      </c>
      <c r="K22" s="4">
        <v>42795000000</v>
      </c>
      <c r="L22" s="4">
        <v>0.69487067079999998</v>
      </c>
      <c r="M22" s="4">
        <v>6844000000</v>
      </c>
      <c r="N22" s="4">
        <v>0</v>
      </c>
      <c r="O22" s="4">
        <v>0</v>
      </c>
      <c r="P22" s="4">
        <v>19424000000</v>
      </c>
      <c r="Q22" s="4">
        <v>0</v>
      </c>
      <c r="R22" s="4">
        <v>26268000000</v>
      </c>
      <c r="S22" s="4">
        <v>45060000000</v>
      </c>
      <c r="T22" s="4">
        <v>107000000</v>
      </c>
      <c r="U22" s="4">
        <v>348000000</v>
      </c>
      <c r="V22" s="4">
        <v>2939000000</v>
      </c>
      <c r="W22" s="4">
        <v>20347000000</v>
      </c>
      <c r="X22" s="4">
        <v>0.26835208729999999</v>
      </c>
      <c r="Y22" s="4">
        <v>13588000000</v>
      </c>
      <c r="Z22" s="4">
        <v>0.2206309773</v>
      </c>
      <c r="AA22" s="4">
        <v>420000000</v>
      </c>
      <c r="AB22" s="4">
        <v>16947000000</v>
      </c>
      <c r="AC22" s="4">
        <v>0.27517170829999998</v>
      </c>
      <c r="AD22" s="4">
        <v>3613000000</v>
      </c>
      <c r="AE22" s="4">
        <v>13334000000</v>
      </c>
      <c r="AF22" s="4">
        <v>0.21650673030000001</v>
      </c>
      <c r="AG22" s="4">
        <v>4.8600000000000003</v>
      </c>
      <c r="AH22" s="4">
        <v>4.78</v>
      </c>
      <c r="AI22" s="4">
        <v>2738097000</v>
      </c>
      <c r="AJ22" s="4">
        <v>2788800000</v>
      </c>
      <c r="AK22" s="13" t="s">
        <v>737</v>
      </c>
      <c r="AL22" s="13" t="s">
        <v>738</v>
      </c>
    </row>
    <row r="23" spans="1:38" ht="15.75" customHeight="1">
      <c r="A23" s="3">
        <v>40181</v>
      </c>
      <c r="B23" s="4" t="s">
        <v>0</v>
      </c>
      <c r="C23" s="4" t="s">
        <v>701</v>
      </c>
      <c r="D23" s="4">
        <v>200406</v>
      </c>
      <c r="E23" s="3">
        <v>40238</v>
      </c>
      <c r="F23" s="12">
        <v>40238.701412037037</v>
      </c>
      <c r="G23" s="4">
        <v>2009</v>
      </c>
      <c r="H23" s="4" t="s">
        <v>666</v>
      </c>
      <c r="I23" s="4">
        <v>61897000000</v>
      </c>
      <c r="J23" s="4">
        <v>18447000000</v>
      </c>
      <c r="K23" s="4">
        <v>43450000000</v>
      </c>
      <c r="L23" s="4">
        <v>0.70197263200000004</v>
      </c>
      <c r="M23" s="4">
        <v>7167000000</v>
      </c>
      <c r="N23" s="4">
        <v>0</v>
      </c>
      <c r="O23" s="4">
        <v>0</v>
      </c>
      <c r="P23" s="4">
        <v>19801000000</v>
      </c>
      <c r="Q23" s="4">
        <v>0</v>
      </c>
      <c r="R23" s="4">
        <v>26968000000</v>
      </c>
      <c r="S23" s="4">
        <v>45415000000</v>
      </c>
      <c r="T23" s="4">
        <v>90000000</v>
      </c>
      <c r="U23" s="4">
        <v>451000000</v>
      </c>
      <c r="V23" s="4">
        <v>2774000000</v>
      </c>
      <c r="W23" s="4">
        <v>18964000000</v>
      </c>
      <c r="X23" s="4">
        <v>0.2751183418</v>
      </c>
      <c r="Y23" s="4">
        <v>14255000000</v>
      </c>
      <c r="Z23" s="4">
        <v>0.23030195319999999</v>
      </c>
      <c r="AA23" s="4">
        <v>-908000000</v>
      </c>
      <c r="AB23" s="4">
        <v>15755000000</v>
      </c>
      <c r="AC23" s="4">
        <v>0.25453576100000003</v>
      </c>
      <c r="AD23" s="4">
        <v>3489000000</v>
      </c>
      <c r="AE23" s="4">
        <v>12266000000</v>
      </c>
      <c r="AF23" s="4">
        <v>0.1981679241</v>
      </c>
      <c r="AG23" s="4">
        <v>4.45</v>
      </c>
      <c r="AH23" s="4">
        <v>4.4000000000000004</v>
      </c>
      <c r="AI23" s="4">
        <v>2760000000</v>
      </c>
      <c r="AJ23" s="4">
        <v>2789100000</v>
      </c>
      <c r="AK23" s="13" t="s">
        <v>739</v>
      </c>
      <c r="AL23" s="13" t="s">
        <v>740</v>
      </c>
    </row>
    <row r="24" spans="1:38" ht="15.75" customHeight="1">
      <c r="A24" s="3">
        <v>39810</v>
      </c>
      <c r="B24" s="4" t="s">
        <v>0</v>
      </c>
      <c r="C24" s="4" t="s">
        <v>701</v>
      </c>
      <c r="D24" s="4">
        <v>200406</v>
      </c>
      <c r="E24" s="3">
        <v>39864</v>
      </c>
      <c r="F24" s="12">
        <v>39864.6796875</v>
      </c>
      <c r="G24" s="4">
        <v>2008</v>
      </c>
      <c r="H24" s="4" t="s">
        <v>666</v>
      </c>
      <c r="I24" s="4">
        <v>63747000000</v>
      </c>
      <c r="J24" s="4">
        <v>18511000000</v>
      </c>
      <c r="K24" s="4">
        <v>45236000000</v>
      </c>
      <c r="L24" s="4">
        <v>0.70961770749999997</v>
      </c>
      <c r="M24" s="4">
        <v>7758000000</v>
      </c>
      <c r="N24" s="4">
        <v>0</v>
      </c>
      <c r="O24" s="4">
        <v>0</v>
      </c>
      <c r="P24" s="4">
        <v>21490000000</v>
      </c>
      <c r="Q24" s="4">
        <v>0</v>
      </c>
      <c r="R24" s="4">
        <v>29248000000</v>
      </c>
      <c r="S24" s="4">
        <v>47759000000</v>
      </c>
      <c r="T24" s="4">
        <v>361000000</v>
      </c>
      <c r="U24" s="4">
        <v>435000000</v>
      </c>
      <c r="V24" s="4">
        <v>2832000000</v>
      </c>
      <c r="W24" s="4">
        <v>20196000000</v>
      </c>
      <c r="X24" s="4">
        <v>0.27841310180000001</v>
      </c>
      <c r="Y24" s="4">
        <v>14916000000</v>
      </c>
      <c r="Z24" s="4">
        <v>0.23398748180000001</v>
      </c>
      <c r="AA24" s="4">
        <v>760000000</v>
      </c>
      <c r="AB24" s="4">
        <v>16929000000</v>
      </c>
      <c r="AC24" s="4">
        <v>0.26556543840000002</v>
      </c>
      <c r="AD24" s="4">
        <v>3980000000</v>
      </c>
      <c r="AE24" s="4">
        <v>12949000000</v>
      </c>
      <c r="AF24" s="4">
        <v>0.2031311277</v>
      </c>
      <c r="AG24" s="4">
        <v>4.67</v>
      </c>
      <c r="AH24" s="4">
        <v>4.57</v>
      </c>
      <c r="AI24" s="4">
        <v>2811900000</v>
      </c>
      <c r="AJ24" s="4">
        <v>2835600000</v>
      </c>
      <c r="AK24" s="13" t="s">
        <v>741</v>
      </c>
      <c r="AL24" s="13" t="s">
        <v>742</v>
      </c>
    </row>
    <row r="25" spans="1:38" ht="15.75" customHeight="1">
      <c r="A25" s="3">
        <v>39446</v>
      </c>
      <c r="B25" s="4" t="s">
        <v>0</v>
      </c>
      <c r="C25" s="4" t="s">
        <v>701</v>
      </c>
      <c r="D25" s="4">
        <v>200406</v>
      </c>
      <c r="E25" s="3">
        <v>39504</v>
      </c>
      <c r="F25" s="12">
        <v>39504.694236111114</v>
      </c>
      <c r="G25" s="4">
        <v>2007</v>
      </c>
      <c r="H25" s="4" t="s">
        <v>666</v>
      </c>
      <c r="I25" s="4">
        <v>61095000000</v>
      </c>
      <c r="J25" s="4">
        <v>17751000000</v>
      </c>
      <c r="K25" s="4">
        <v>43344000000</v>
      </c>
      <c r="L25" s="4">
        <v>0.70945249200000005</v>
      </c>
      <c r="M25" s="4">
        <v>7680000000</v>
      </c>
      <c r="N25" s="4">
        <v>0</v>
      </c>
      <c r="O25" s="4">
        <v>0</v>
      </c>
      <c r="P25" s="4">
        <v>20451000000</v>
      </c>
      <c r="Q25" s="4">
        <v>0</v>
      </c>
      <c r="R25" s="4">
        <v>28131000000</v>
      </c>
      <c r="S25" s="4">
        <v>45882000000</v>
      </c>
      <c r="T25" s="4">
        <v>452000000</v>
      </c>
      <c r="U25" s="4">
        <v>296000000</v>
      </c>
      <c r="V25" s="4">
        <v>2777000000</v>
      </c>
      <c r="W25" s="4">
        <v>16356000000</v>
      </c>
      <c r="X25" s="4">
        <v>0.32860299529999998</v>
      </c>
      <c r="Y25" s="4">
        <v>17299000000</v>
      </c>
      <c r="Z25" s="4">
        <v>0.28314919389999998</v>
      </c>
      <c r="AA25" s="4">
        <v>-1930000000</v>
      </c>
      <c r="AB25" s="4">
        <v>13283000000</v>
      </c>
      <c r="AC25" s="4">
        <v>0.2174155005</v>
      </c>
      <c r="AD25" s="4">
        <v>2707000000</v>
      </c>
      <c r="AE25" s="4">
        <v>10576000000</v>
      </c>
      <c r="AF25" s="4">
        <v>0.17310745559999999</v>
      </c>
      <c r="AG25" s="4">
        <v>3.67</v>
      </c>
      <c r="AH25" s="4">
        <v>3.63</v>
      </c>
      <c r="AI25" s="4">
        <v>2882900000</v>
      </c>
      <c r="AJ25" s="4">
        <v>2910700000</v>
      </c>
      <c r="AK25" s="13" t="s">
        <v>743</v>
      </c>
      <c r="AL25" s="13" t="s">
        <v>744</v>
      </c>
    </row>
    <row r="26" spans="1:38" ht="15.75" customHeight="1">
      <c r="A26" s="3">
        <v>39082</v>
      </c>
      <c r="B26" s="4" t="s">
        <v>0</v>
      </c>
      <c r="C26" s="4" t="s">
        <v>701</v>
      </c>
      <c r="D26" s="4">
        <v>200406</v>
      </c>
      <c r="E26" s="3">
        <v>39134</v>
      </c>
      <c r="F26" s="12">
        <v>39134.723969907405</v>
      </c>
      <c r="G26" s="4">
        <v>2006</v>
      </c>
      <c r="H26" s="4" t="s">
        <v>666</v>
      </c>
      <c r="I26" s="4">
        <v>53324000000</v>
      </c>
      <c r="J26" s="4">
        <v>15057000000</v>
      </c>
      <c r="K26" s="4">
        <v>38267000000</v>
      </c>
      <c r="L26" s="4">
        <v>0.71763183559999999</v>
      </c>
      <c r="M26" s="4">
        <v>7125000000</v>
      </c>
      <c r="N26" s="4">
        <v>0</v>
      </c>
      <c r="O26" s="4">
        <v>0</v>
      </c>
      <c r="P26" s="4">
        <v>17433000000</v>
      </c>
      <c r="Q26" s="4">
        <v>0</v>
      </c>
      <c r="R26" s="4">
        <v>24558000000</v>
      </c>
      <c r="S26" s="4">
        <v>39615000000</v>
      </c>
      <c r="T26" s="4">
        <v>0</v>
      </c>
      <c r="U26" s="4">
        <v>0</v>
      </c>
      <c r="V26" s="4">
        <v>2177000000</v>
      </c>
      <c r="W26" s="4">
        <v>15774000000</v>
      </c>
      <c r="X26" s="4">
        <v>0.29581426750000001</v>
      </c>
      <c r="Y26" s="4">
        <v>13597000000</v>
      </c>
      <c r="Z26" s="4">
        <v>0.25498837299999999</v>
      </c>
      <c r="AA26" s="4">
        <v>990000000</v>
      </c>
      <c r="AB26" s="4">
        <v>14587000000</v>
      </c>
      <c r="AC26" s="4">
        <v>0.27355412200000001</v>
      </c>
      <c r="AD26" s="4">
        <v>3534000000</v>
      </c>
      <c r="AE26" s="4">
        <v>11053000000</v>
      </c>
      <c r="AF26" s="4">
        <v>0.20728002400000001</v>
      </c>
      <c r="AG26" s="4">
        <v>3.76</v>
      </c>
      <c r="AH26" s="4">
        <v>3.73</v>
      </c>
      <c r="AI26" s="4">
        <v>2939627660</v>
      </c>
      <c r="AJ26" s="4">
        <v>2963270777</v>
      </c>
      <c r="AK26" s="13" t="s">
        <v>745</v>
      </c>
      <c r="AL26" s="13" t="s">
        <v>746</v>
      </c>
    </row>
    <row r="27" spans="1:38" ht="15.75" customHeight="1">
      <c r="A27" s="3">
        <v>38718</v>
      </c>
      <c r="B27" s="4" t="s">
        <v>0</v>
      </c>
      <c r="C27" s="4" t="s">
        <v>701</v>
      </c>
      <c r="D27" s="4">
        <v>200406</v>
      </c>
      <c r="E27" s="3">
        <v>38790</v>
      </c>
      <c r="F27" s="12">
        <v>38790.67728009259</v>
      </c>
      <c r="G27" s="4">
        <v>2005</v>
      </c>
      <c r="H27" s="4" t="s">
        <v>666</v>
      </c>
      <c r="I27" s="4">
        <v>50514000000</v>
      </c>
      <c r="J27" s="4">
        <v>13954000000</v>
      </c>
      <c r="K27" s="4">
        <v>36560000000</v>
      </c>
      <c r="L27" s="4">
        <v>0.72375974980000002</v>
      </c>
      <c r="M27" s="4">
        <v>6312000000</v>
      </c>
      <c r="N27" s="4">
        <v>0</v>
      </c>
      <c r="O27" s="4">
        <v>0</v>
      </c>
      <c r="P27" s="4">
        <v>16877000000</v>
      </c>
      <c r="Q27" s="4">
        <v>0</v>
      </c>
      <c r="R27" s="4">
        <v>23189000000</v>
      </c>
      <c r="S27" s="4">
        <v>37143000000</v>
      </c>
      <c r="T27" s="4">
        <v>0</v>
      </c>
      <c r="U27" s="4">
        <v>0</v>
      </c>
      <c r="V27" s="4">
        <v>2093000000</v>
      </c>
      <c r="W27" s="4">
        <v>15612000000</v>
      </c>
      <c r="X27" s="4">
        <v>0.30906283410000002</v>
      </c>
      <c r="Y27" s="4">
        <v>13519000000</v>
      </c>
      <c r="Z27" s="4">
        <v>0.26762877619999997</v>
      </c>
      <c r="AA27" s="4">
        <v>137000000</v>
      </c>
      <c r="AB27" s="4">
        <v>13656000000</v>
      </c>
      <c r="AC27" s="4">
        <v>0.27034089560000002</v>
      </c>
      <c r="AD27" s="4">
        <v>3245000000</v>
      </c>
      <c r="AE27" s="4">
        <v>10411000000</v>
      </c>
      <c r="AF27" s="4">
        <v>0.20610127889999999</v>
      </c>
      <c r="AG27" s="4">
        <v>3.38</v>
      </c>
      <c r="AH27" s="4">
        <v>3.35</v>
      </c>
      <c r="AI27" s="4">
        <v>2976331361</v>
      </c>
      <c r="AJ27" s="4">
        <v>3002985075</v>
      </c>
      <c r="AK27" s="13" t="s">
        <v>747</v>
      </c>
      <c r="AL27" s="13" t="s">
        <v>748</v>
      </c>
    </row>
    <row r="28" spans="1:38" ht="15.75" customHeight="1">
      <c r="A28" s="3">
        <v>38354</v>
      </c>
      <c r="B28" s="4" t="s">
        <v>0</v>
      </c>
      <c r="C28" s="4" t="s">
        <v>701</v>
      </c>
      <c r="D28" s="4">
        <v>200406</v>
      </c>
      <c r="E28" s="3">
        <v>38426</v>
      </c>
      <c r="F28" s="12">
        <v>38426.685277777775</v>
      </c>
      <c r="G28" s="4">
        <v>2004</v>
      </c>
      <c r="H28" s="4" t="s">
        <v>666</v>
      </c>
      <c r="I28" s="4">
        <v>47348000000</v>
      </c>
      <c r="J28" s="4">
        <v>13422000000</v>
      </c>
      <c r="K28" s="4">
        <v>33926000000</v>
      </c>
      <c r="L28" s="4">
        <v>0.71652445720000002</v>
      </c>
      <c r="M28" s="4">
        <v>5203000000</v>
      </c>
      <c r="N28" s="4">
        <v>0</v>
      </c>
      <c r="O28" s="4">
        <v>0</v>
      </c>
      <c r="P28" s="4">
        <v>15860000000</v>
      </c>
      <c r="Q28" s="4">
        <v>0</v>
      </c>
      <c r="R28" s="4">
        <v>21063000000</v>
      </c>
      <c r="S28" s="4">
        <v>34485000000</v>
      </c>
      <c r="T28" s="4">
        <v>0</v>
      </c>
      <c r="U28" s="4">
        <v>0</v>
      </c>
      <c r="V28" s="4">
        <v>2124000000</v>
      </c>
      <c r="W28" s="4">
        <v>15020000000</v>
      </c>
      <c r="X28" s="4">
        <v>0.3172256484</v>
      </c>
      <c r="Y28" s="4">
        <v>12896000000</v>
      </c>
      <c r="Z28" s="4">
        <v>0.27236630899999997</v>
      </c>
      <c r="AA28" s="4">
        <v>482000000</v>
      </c>
      <c r="AB28" s="4">
        <v>12838000000</v>
      </c>
      <c r="AC28" s="4">
        <v>0.2711413365</v>
      </c>
      <c r="AD28" s="4">
        <v>4329000000</v>
      </c>
      <c r="AE28" s="11">
        <v>8509000000</v>
      </c>
      <c r="AF28" s="4">
        <v>0.17971192029999999</v>
      </c>
      <c r="AG28" s="4">
        <v>2.75</v>
      </c>
      <c r="AH28" s="4">
        <v>2.74</v>
      </c>
      <c r="AI28" s="4">
        <v>2968100000</v>
      </c>
      <c r="AJ28" s="4">
        <v>2985401460</v>
      </c>
      <c r="AK28" s="13" t="s">
        <v>749</v>
      </c>
      <c r="AL28" s="13" t="s">
        <v>750</v>
      </c>
    </row>
    <row r="29" spans="1:38" ht="15.75" customHeight="1">
      <c r="A29" s="3">
        <v>37983</v>
      </c>
      <c r="B29" s="4" t="s">
        <v>0</v>
      </c>
      <c r="C29" s="4" t="s">
        <v>701</v>
      </c>
      <c r="D29" s="4">
        <v>200406</v>
      </c>
      <c r="E29" s="3">
        <v>38057</v>
      </c>
      <c r="F29" s="12">
        <v>38057.371979166666</v>
      </c>
      <c r="G29" s="4">
        <v>2003</v>
      </c>
      <c r="H29" s="4" t="s">
        <v>666</v>
      </c>
      <c r="I29" s="4">
        <v>41862000000</v>
      </c>
      <c r="J29" s="4">
        <v>12176000000</v>
      </c>
      <c r="K29" s="4">
        <v>29686000000</v>
      </c>
      <c r="L29" s="4">
        <v>0.70913955380000004</v>
      </c>
      <c r="M29" s="4">
        <v>4684000000</v>
      </c>
      <c r="N29" s="4">
        <v>0</v>
      </c>
      <c r="O29" s="4">
        <v>0</v>
      </c>
      <c r="P29" s="4">
        <v>14131000000</v>
      </c>
      <c r="Q29" s="4">
        <v>0</v>
      </c>
      <c r="R29" s="4">
        <v>18815000000</v>
      </c>
      <c r="S29" s="4">
        <v>30991000000</v>
      </c>
      <c r="T29" s="4">
        <v>0</v>
      </c>
      <c r="U29" s="4">
        <v>0</v>
      </c>
      <c r="V29" s="4">
        <v>1869000000</v>
      </c>
      <c r="W29" s="4">
        <v>13273000000</v>
      </c>
      <c r="X29" s="4">
        <v>0.31706559649999999</v>
      </c>
      <c r="Y29" s="4">
        <v>11404000000</v>
      </c>
      <c r="Z29" s="4">
        <v>0.27241890019999998</v>
      </c>
      <c r="AA29" s="4">
        <v>-563000000</v>
      </c>
      <c r="AB29" s="4">
        <v>10308000000</v>
      </c>
      <c r="AC29" s="4">
        <v>0.24623763800000001</v>
      </c>
      <c r="AD29" s="4">
        <v>3111000000</v>
      </c>
      <c r="AE29" s="4">
        <v>7197000000</v>
      </c>
      <c r="AF29" s="4">
        <v>0.17192202949999999</v>
      </c>
      <c r="AG29" s="4">
        <v>2.42</v>
      </c>
      <c r="AH29" s="4">
        <v>2.29</v>
      </c>
      <c r="AI29" s="4">
        <v>2968000000</v>
      </c>
      <c r="AJ29" s="4">
        <v>3142794760</v>
      </c>
      <c r="AK29" s="13" t="s">
        <v>751</v>
      </c>
      <c r="AL29" s="13" t="s">
        <v>752</v>
      </c>
    </row>
    <row r="30" spans="1:38" ht="15.75" customHeight="1">
      <c r="A30" s="3">
        <v>37619</v>
      </c>
      <c r="B30" s="4" t="s">
        <v>0</v>
      </c>
      <c r="C30" s="4" t="s">
        <v>701</v>
      </c>
      <c r="D30" s="4">
        <v>200406</v>
      </c>
      <c r="E30" s="3">
        <v>37698</v>
      </c>
      <c r="F30" s="12">
        <v>37698.671111111114</v>
      </c>
      <c r="G30" s="4">
        <v>2002</v>
      </c>
      <c r="H30" s="4" t="s">
        <v>666</v>
      </c>
      <c r="I30" s="4">
        <v>36298000000</v>
      </c>
      <c r="J30" s="4">
        <v>10447000000</v>
      </c>
      <c r="K30" s="4">
        <v>25851000000</v>
      </c>
      <c r="L30" s="4">
        <v>0.71218799929999999</v>
      </c>
      <c r="M30" s="4">
        <v>3957000000</v>
      </c>
      <c r="N30" s="4">
        <v>0</v>
      </c>
      <c r="O30" s="4">
        <v>0</v>
      </c>
      <c r="P30" s="4">
        <v>12216000000</v>
      </c>
      <c r="Q30" s="4">
        <v>0</v>
      </c>
      <c r="R30" s="4">
        <v>16173000000</v>
      </c>
      <c r="S30" s="4">
        <v>26620000000</v>
      </c>
      <c r="T30" s="4">
        <v>0</v>
      </c>
      <c r="U30" s="4">
        <v>0</v>
      </c>
      <c r="V30" s="4">
        <v>1662000000</v>
      </c>
      <c r="W30" s="4">
        <v>11823000000</v>
      </c>
      <c r="X30" s="4">
        <v>0.32572042540000001</v>
      </c>
      <c r="Y30" s="4">
        <v>10161000000</v>
      </c>
      <c r="Z30" s="4">
        <v>0.2799327787</v>
      </c>
      <c r="AA30" s="4">
        <v>-387000000</v>
      </c>
      <c r="AB30" s="4">
        <v>9291000000</v>
      </c>
      <c r="AC30" s="4">
        <v>0.25596451599999998</v>
      </c>
      <c r="AD30" s="4">
        <v>2694000000</v>
      </c>
      <c r="AE30" s="4">
        <v>6597000000</v>
      </c>
      <c r="AF30" s="4">
        <v>0.18174555070000001</v>
      </c>
      <c r="AG30" s="4">
        <v>2.2000000000000002</v>
      </c>
      <c r="AH30" s="4">
        <v>2.16</v>
      </c>
      <c r="AI30" s="4">
        <v>2998636364</v>
      </c>
      <c r="AJ30" s="4">
        <v>3054166667</v>
      </c>
      <c r="AK30" s="13" t="s">
        <v>753</v>
      </c>
      <c r="AL30" s="13" t="s">
        <v>754</v>
      </c>
    </row>
    <row r="31" spans="1:38" ht="15.75" customHeight="1">
      <c r="A31" s="3">
        <v>37255</v>
      </c>
      <c r="B31" s="4" t="s">
        <v>0</v>
      </c>
      <c r="C31" s="4" t="s">
        <v>701</v>
      </c>
      <c r="D31" s="4">
        <v>200406</v>
      </c>
      <c r="E31" s="3">
        <v>37335</v>
      </c>
      <c r="F31" s="12">
        <v>37335</v>
      </c>
      <c r="G31" s="4">
        <v>2001</v>
      </c>
      <c r="H31" s="4" t="s">
        <v>666</v>
      </c>
      <c r="I31" s="4">
        <v>33004000000</v>
      </c>
      <c r="J31" s="4">
        <v>9536000000</v>
      </c>
      <c r="K31" s="4">
        <v>23468000000</v>
      </c>
      <c r="L31" s="4">
        <v>0.7110653254</v>
      </c>
      <c r="M31" s="4">
        <v>3591000000</v>
      </c>
      <c r="N31" s="4">
        <v>0</v>
      </c>
      <c r="O31" s="4">
        <v>0</v>
      </c>
      <c r="P31" s="4">
        <v>11992000000</v>
      </c>
      <c r="Q31" s="4">
        <v>0</v>
      </c>
      <c r="R31" s="4">
        <v>15583000000</v>
      </c>
      <c r="S31" s="4">
        <v>25119000000</v>
      </c>
      <c r="T31" s="4">
        <v>0</v>
      </c>
      <c r="U31" s="4">
        <v>0</v>
      </c>
      <c r="V31" s="4">
        <v>1605000000</v>
      </c>
      <c r="W31" s="4">
        <v>9780000000</v>
      </c>
      <c r="X31" s="4">
        <v>0.29632771790000001</v>
      </c>
      <c r="Y31" s="4">
        <v>8175000000</v>
      </c>
      <c r="Z31" s="4">
        <v>0.24769724879999999</v>
      </c>
      <c r="AA31" s="4">
        <v>-277000000</v>
      </c>
      <c r="AB31" s="4">
        <v>7898000000</v>
      </c>
      <c r="AC31" s="4">
        <v>0.23930432669999999</v>
      </c>
      <c r="AD31" s="4">
        <v>2230000000</v>
      </c>
      <c r="AE31" s="4">
        <v>5668000000</v>
      </c>
      <c r="AF31" s="4">
        <v>0.17173675920000001</v>
      </c>
      <c r="AG31" s="4">
        <v>1.87</v>
      </c>
      <c r="AH31" s="4">
        <v>1.84</v>
      </c>
      <c r="AI31" s="4">
        <v>3031016043</v>
      </c>
      <c r="AJ31" s="4">
        <v>3080434783</v>
      </c>
      <c r="AK31" s="13" t="s">
        <v>755</v>
      </c>
      <c r="AL31" s="13" t="s">
        <v>756</v>
      </c>
    </row>
    <row r="32" spans="1:38" ht="15.75" customHeight="1">
      <c r="A32" s="3">
        <v>36891</v>
      </c>
      <c r="B32" s="4" t="s">
        <v>0</v>
      </c>
      <c r="C32" s="4" t="s">
        <v>701</v>
      </c>
      <c r="D32" s="4">
        <v>200406</v>
      </c>
      <c r="E32" s="3">
        <v>37070</v>
      </c>
      <c r="F32" s="12">
        <v>37070</v>
      </c>
      <c r="G32" s="4">
        <v>2000</v>
      </c>
      <c r="H32" s="4" t="s">
        <v>666</v>
      </c>
      <c r="I32" s="4">
        <v>29139000000</v>
      </c>
      <c r="J32" s="4">
        <v>7346000000</v>
      </c>
      <c r="K32" s="4">
        <v>21793000000</v>
      </c>
      <c r="L32" s="4">
        <v>0.74789800610000001</v>
      </c>
      <c r="M32" s="4">
        <v>2926000000</v>
      </c>
      <c r="N32" s="4">
        <v>0</v>
      </c>
      <c r="O32" s="4">
        <v>0</v>
      </c>
      <c r="P32" s="4">
        <v>10875000000</v>
      </c>
      <c r="Q32" s="4">
        <v>0</v>
      </c>
      <c r="R32" s="4">
        <v>15316000000</v>
      </c>
      <c r="S32" s="4">
        <v>22662000000</v>
      </c>
      <c r="T32" s="4">
        <v>0</v>
      </c>
      <c r="U32" s="4">
        <v>0</v>
      </c>
      <c r="V32" s="4">
        <v>1515000000</v>
      </c>
      <c r="W32" s="4">
        <v>8080000000</v>
      </c>
      <c r="X32" s="4">
        <v>0.2772916023</v>
      </c>
      <c r="Y32" s="4">
        <v>6565000000</v>
      </c>
      <c r="Z32" s="4">
        <v>0.22529942689999999</v>
      </c>
      <c r="AA32" s="4">
        <v>303000000</v>
      </c>
      <c r="AB32" s="4">
        <v>6622000000</v>
      </c>
      <c r="AC32" s="4">
        <v>0.2272555681</v>
      </c>
      <c r="AD32" s="4">
        <v>1822000000</v>
      </c>
      <c r="AE32" s="4">
        <v>4800000000</v>
      </c>
      <c r="AF32" s="4">
        <v>0.1647276845</v>
      </c>
      <c r="AG32" s="4">
        <v>1.65</v>
      </c>
      <c r="AH32" s="4">
        <v>1.61</v>
      </c>
      <c r="AI32" s="4">
        <v>2993500000</v>
      </c>
      <c r="AJ32" s="4">
        <v>3099200000</v>
      </c>
      <c r="AK32" s="13" t="s">
        <v>757</v>
      </c>
      <c r="AL32" s="13" t="s">
        <v>758</v>
      </c>
    </row>
    <row r="33" spans="1:38" ht="15.75" customHeight="1">
      <c r="A33" s="3">
        <v>36527</v>
      </c>
      <c r="B33" s="4" t="s">
        <v>0</v>
      </c>
      <c r="C33" s="4" t="s">
        <v>701</v>
      </c>
      <c r="D33" s="4">
        <v>200406</v>
      </c>
      <c r="E33" s="3">
        <v>36616</v>
      </c>
      <c r="F33" s="12">
        <v>36616</v>
      </c>
      <c r="G33" s="4">
        <v>1999</v>
      </c>
      <c r="H33" s="4" t="s">
        <v>666</v>
      </c>
      <c r="I33" s="4">
        <v>27471000000</v>
      </c>
      <c r="J33" s="4">
        <v>6998000000</v>
      </c>
      <c r="K33" s="4">
        <v>20473000000</v>
      </c>
      <c r="L33" s="4">
        <v>0.74525863640000001</v>
      </c>
      <c r="M33" s="4">
        <v>2600000000</v>
      </c>
      <c r="N33" s="4">
        <v>0</v>
      </c>
      <c r="O33" s="4">
        <v>0</v>
      </c>
      <c r="P33" s="4">
        <v>10503000000</v>
      </c>
      <c r="Q33" s="4">
        <v>0</v>
      </c>
      <c r="R33" s="4">
        <v>14547000000</v>
      </c>
      <c r="S33" s="4">
        <v>21545000000</v>
      </c>
      <c r="T33" s="4">
        <v>0</v>
      </c>
      <c r="U33" s="4">
        <v>0</v>
      </c>
      <c r="V33" s="4">
        <v>1444000000</v>
      </c>
      <c r="W33" s="4">
        <v>7592000000</v>
      </c>
      <c r="X33" s="4">
        <v>0.27636416580000001</v>
      </c>
      <c r="Y33" s="4">
        <v>6148000000</v>
      </c>
      <c r="Z33" s="4">
        <v>0.22379964329999999</v>
      </c>
      <c r="AA33" s="4">
        <v>-108000000</v>
      </c>
      <c r="AB33" s="4">
        <v>5753000000</v>
      </c>
      <c r="AC33" s="4">
        <v>0.20942084380000001</v>
      </c>
      <c r="AD33" s="4">
        <v>1586000000</v>
      </c>
      <c r="AE33" s="11">
        <v>4167000000</v>
      </c>
      <c r="AF33" s="4">
        <v>0.15168723379999999</v>
      </c>
      <c r="AG33" s="4">
        <v>1.43</v>
      </c>
      <c r="AH33" s="4">
        <v>1.39</v>
      </c>
      <c r="AI33" s="4">
        <v>2988111888</v>
      </c>
      <c r="AJ33" s="4">
        <v>3074100719</v>
      </c>
      <c r="AK33" s="13" t="s">
        <v>759</v>
      </c>
      <c r="AL33" s="13" t="s">
        <v>760</v>
      </c>
    </row>
    <row r="34" spans="1:38" ht="15.75" customHeight="1">
      <c r="A34" s="3">
        <v>36163</v>
      </c>
      <c r="B34" s="4" t="s">
        <v>0</v>
      </c>
      <c r="C34" s="4" t="s">
        <v>701</v>
      </c>
      <c r="D34" s="4">
        <v>200406</v>
      </c>
      <c r="E34" s="15">
        <v>36251</v>
      </c>
      <c r="F34" s="16">
        <v>36251</v>
      </c>
      <c r="G34" s="4">
        <v>1998</v>
      </c>
      <c r="H34" s="4" t="s">
        <v>666</v>
      </c>
      <c r="I34" s="4">
        <v>23657000000</v>
      </c>
      <c r="J34" s="4">
        <v>6190000000</v>
      </c>
      <c r="K34" s="4">
        <v>17467000000</v>
      </c>
      <c r="L34" s="4">
        <v>0.73834383059999997</v>
      </c>
      <c r="M34" s="4">
        <v>2269000000</v>
      </c>
      <c r="N34" s="4">
        <v>0</v>
      </c>
      <c r="O34" s="4">
        <v>0</v>
      </c>
      <c r="P34" s="4">
        <v>8907000000</v>
      </c>
      <c r="Q34" s="4">
        <v>0</v>
      </c>
      <c r="R34" s="4">
        <v>12422000000</v>
      </c>
      <c r="S34" s="4">
        <v>18612000000</v>
      </c>
      <c r="T34" s="4">
        <v>0</v>
      </c>
      <c r="U34" s="4">
        <v>0</v>
      </c>
      <c r="V34" s="4">
        <v>1246000000</v>
      </c>
      <c r="W34" s="4">
        <v>6957000000</v>
      </c>
      <c r="X34" s="4">
        <v>0.29407786279999998</v>
      </c>
      <c r="Y34" s="4">
        <v>5711000000</v>
      </c>
      <c r="Z34" s="4">
        <v>0.24140846260000001</v>
      </c>
      <c r="AA34" s="4">
        <v>-846000000</v>
      </c>
      <c r="AB34" s="4">
        <v>4269000000</v>
      </c>
      <c r="AC34" s="4">
        <v>0.1804539882</v>
      </c>
      <c r="AD34" s="4">
        <v>1210000000</v>
      </c>
      <c r="AE34" s="4">
        <v>3059000000</v>
      </c>
      <c r="AF34" s="4">
        <v>0.1293063364</v>
      </c>
      <c r="AG34" s="4">
        <v>1.08</v>
      </c>
      <c r="AH34" s="4">
        <v>1.06</v>
      </c>
      <c r="AI34" s="4">
        <v>2780555556</v>
      </c>
      <c r="AJ34" s="4">
        <v>2833018868</v>
      </c>
      <c r="AK34" s="13" t="s">
        <v>761</v>
      </c>
      <c r="AL34" s="13" t="s">
        <v>762</v>
      </c>
    </row>
    <row r="36" spans="1:38" ht="15.75" customHeight="1">
      <c r="A36" s="3"/>
      <c r="E36" s="3"/>
      <c r="F36" s="12"/>
      <c r="AE36" s="17"/>
    </row>
    <row r="37" spans="1:38" ht="15.75" customHeight="1">
      <c r="A37" s="3"/>
      <c r="E37" s="3"/>
      <c r="F37" s="12"/>
    </row>
    <row r="38" spans="1:38" ht="15.75" customHeight="1">
      <c r="A38" s="3"/>
      <c r="E38" s="3"/>
      <c r="F38" s="12"/>
    </row>
    <row r="39" spans="1:38" ht="15.75" customHeight="1">
      <c r="A39" s="3"/>
      <c r="E39" s="3"/>
      <c r="F39" s="12"/>
    </row>
    <row r="40" spans="1:38" ht="15.75" customHeight="1">
      <c r="A40" s="3"/>
      <c r="E40" s="3"/>
      <c r="F40" s="12"/>
    </row>
  </sheetData>
  <hyperlinks>
    <hyperlink ref="AK2" r:id="rId1" xr:uid="{00000000-0004-0000-0200-000000000000}"/>
    <hyperlink ref="AL2" r:id="rId2" xr:uid="{00000000-0004-0000-0200-000001000000}"/>
    <hyperlink ref="AK3" r:id="rId3" xr:uid="{00000000-0004-0000-0200-000002000000}"/>
    <hyperlink ref="AL3" r:id="rId4" xr:uid="{00000000-0004-0000-0200-000003000000}"/>
    <hyperlink ref="AK4" r:id="rId5" xr:uid="{00000000-0004-0000-0200-000004000000}"/>
    <hyperlink ref="AL4" r:id="rId6" xr:uid="{00000000-0004-0000-0200-000005000000}"/>
    <hyperlink ref="AK9" r:id="rId7" xr:uid="{00000000-0004-0000-0200-000006000000}"/>
    <hyperlink ref="AL9" r:id="rId8" xr:uid="{00000000-0004-0000-0200-000007000000}"/>
    <hyperlink ref="AK10" r:id="rId9" xr:uid="{00000000-0004-0000-0200-000008000000}"/>
    <hyperlink ref="AL10" r:id="rId10" xr:uid="{00000000-0004-0000-0200-000009000000}"/>
    <hyperlink ref="AK11" r:id="rId11" xr:uid="{00000000-0004-0000-0200-00000A000000}"/>
    <hyperlink ref="AL11" r:id="rId12" xr:uid="{00000000-0004-0000-0200-00000B000000}"/>
    <hyperlink ref="AK12" r:id="rId13" xr:uid="{00000000-0004-0000-0200-00000C000000}"/>
    <hyperlink ref="AL12" r:id="rId14" xr:uid="{00000000-0004-0000-0200-00000D000000}"/>
    <hyperlink ref="AK13" r:id="rId15" xr:uid="{00000000-0004-0000-0200-00000E000000}"/>
    <hyperlink ref="AL13" r:id="rId16" xr:uid="{00000000-0004-0000-0200-00000F000000}"/>
    <hyperlink ref="AK14" r:id="rId17" xr:uid="{00000000-0004-0000-0200-000010000000}"/>
    <hyperlink ref="AL14" r:id="rId18" xr:uid="{00000000-0004-0000-0200-000011000000}"/>
    <hyperlink ref="AK15" r:id="rId19" xr:uid="{00000000-0004-0000-0200-000012000000}"/>
    <hyperlink ref="AL15" r:id="rId20" xr:uid="{00000000-0004-0000-0200-000013000000}"/>
    <hyperlink ref="AK16" r:id="rId21" xr:uid="{00000000-0004-0000-0200-000014000000}"/>
    <hyperlink ref="AL16" r:id="rId22" xr:uid="{00000000-0004-0000-0200-000015000000}"/>
    <hyperlink ref="AK17" r:id="rId23" xr:uid="{00000000-0004-0000-0200-000016000000}"/>
    <hyperlink ref="AL17" r:id="rId24" xr:uid="{00000000-0004-0000-0200-000017000000}"/>
    <hyperlink ref="AK18" r:id="rId25" xr:uid="{00000000-0004-0000-0200-000018000000}"/>
    <hyperlink ref="AL18" r:id="rId26" xr:uid="{00000000-0004-0000-0200-000019000000}"/>
    <hyperlink ref="AK19" r:id="rId27" xr:uid="{00000000-0004-0000-0200-00001A000000}"/>
    <hyperlink ref="AL19" r:id="rId28" xr:uid="{00000000-0004-0000-0200-00001B000000}"/>
    <hyperlink ref="AK20" r:id="rId29" xr:uid="{00000000-0004-0000-0200-00001C000000}"/>
    <hyperlink ref="AL20" r:id="rId30" xr:uid="{00000000-0004-0000-0200-00001D000000}"/>
    <hyperlink ref="AK21" r:id="rId31" xr:uid="{00000000-0004-0000-0200-00001E000000}"/>
    <hyperlink ref="AL21" r:id="rId32" xr:uid="{00000000-0004-0000-0200-00001F000000}"/>
    <hyperlink ref="AK22" r:id="rId33" xr:uid="{00000000-0004-0000-0200-000020000000}"/>
    <hyperlink ref="AL22" r:id="rId34" xr:uid="{00000000-0004-0000-0200-000021000000}"/>
    <hyperlink ref="AK23" r:id="rId35" xr:uid="{00000000-0004-0000-0200-000022000000}"/>
    <hyperlink ref="AL23" r:id="rId36" xr:uid="{00000000-0004-0000-0200-000023000000}"/>
    <hyperlink ref="AK24" r:id="rId37" xr:uid="{00000000-0004-0000-0200-000024000000}"/>
    <hyperlink ref="AL24" r:id="rId38" xr:uid="{00000000-0004-0000-0200-000025000000}"/>
    <hyperlink ref="AK25" r:id="rId39" xr:uid="{00000000-0004-0000-0200-000026000000}"/>
    <hyperlink ref="AL25" r:id="rId40" xr:uid="{00000000-0004-0000-0200-000027000000}"/>
    <hyperlink ref="AK26" r:id="rId41" xr:uid="{00000000-0004-0000-0200-000028000000}"/>
    <hyperlink ref="AL26" r:id="rId42" xr:uid="{00000000-0004-0000-0200-000029000000}"/>
    <hyperlink ref="AK27" r:id="rId43" xr:uid="{00000000-0004-0000-0200-00002A000000}"/>
    <hyperlink ref="AL27" r:id="rId44" xr:uid="{00000000-0004-0000-0200-00002B000000}"/>
    <hyperlink ref="AK28" r:id="rId45" xr:uid="{00000000-0004-0000-0200-00002C000000}"/>
    <hyperlink ref="AL28" r:id="rId46" xr:uid="{00000000-0004-0000-0200-00002D000000}"/>
    <hyperlink ref="AK29" r:id="rId47" xr:uid="{00000000-0004-0000-0200-00002E000000}"/>
    <hyperlink ref="AL29" r:id="rId48" xr:uid="{00000000-0004-0000-0200-00002F000000}"/>
    <hyperlink ref="AK30" r:id="rId49" xr:uid="{00000000-0004-0000-0200-000030000000}"/>
    <hyperlink ref="AL30" r:id="rId50" xr:uid="{00000000-0004-0000-0200-000031000000}"/>
    <hyperlink ref="AK31" r:id="rId51" xr:uid="{00000000-0004-0000-0200-000032000000}"/>
    <hyperlink ref="AL31" r:id="rId52" xr:uid="{00000000-0004-0000-0200-000033000000}"/>
    <hyperlink ref="AK32" r:id="rId53" xr:uid="{00000000-0004-0000-0200-000034000000}"/>
    <hyperlink ref="AL32" r:id="rId54" xr:uid="{00000000-0004-0000-0200-000035000000}"/>
    <hyperlink ref="AK33" r:id="rId55" xr:uid="{00000000-0004-0000-0200-000036000000}"/>
    <hyperlink ref="AL33" r:id="rId56" xr:uid="{00000000-0004-0000-0200-000037000000}"/>
    <hyperlink ref="AK34" r:id="rId57" xr:uid="{00000000-0004-0000-0200-000038000000}"/>
    <hyperlink ref="AL34" r:id="rId58" xr:uid="{00000000-0004-0000-0200-000039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N34"/>
  <sheetViews>
    <sheetView topLeftCell="CM1" workbookViewId="0"/>
  </sheetViews>
  <sheetFormatPr baseColWidth="10" defaultColWidth="12.6640625" defaultRowHeight="15.75" customHeight="1"/>
  <cols>
    <col min="1" max="1" width="9.1640625" customWidth="1"/>
    <col min="2" max="2" width="6.1640625" customWidth="1"/>
    <col min="3" max="3" width="13.5" customWidth="1"/>
    <col min="4" max="4" width="6.33203125" customWidth="1"/>
    <col min="5" max="5" width="9.1640625" customWidth="1"/>
    <col min="6" max="6" width="15.6640625" customWidth="1"/>
    <col min="7" max="7" width="10.33203125" customWidth="1"/>
    <col min="8" max="8" width="5.5" customWidth="1"/>
    <col min="9" max="9" width="11" customWidth="1"/>
    <col min="10" max="10" width="22.1640625" customWidth="1"/>
    <col min="11" max="11" width="15" customWidth="1"/>
    <col min="12" max="12" width="20" customWidth="1"/>
    <col min="13" max="13" width="18.5" customWidth="1"/>
    <col min="14" max="14" width="16.1640625" customWidth="1"/>
    <col min="15" max="15" width="10.5" customWidth="1"/>
    <col min="16" max="16" width="14.1640625" customWidth="1"/>
    <col min="17" max="17" width="15.6640625" customWidth="1"/>
    <col min="18" max="18" width="15.5" customWidth="1"/>
    <col min="19" max="19" width="28.6640625" customWidth="1"/>
    <col min="20" max="20" width="31.6640625" customWidth="1"/>
    <col min="21" max="21" width="12.1640625" customWidth="1"/>
    <col min="22" max="22" width="19" customWidth="1"/>
    <col min="23" max="23" width="22.6640625" customWidth="1"/>
    <col min="24" max="24" width="17.5" customWidth="1"/>
    <col min="25" max="25" width="25.6640625" customWidth="1"/>
    <col min="26" max="26" width="12.1640625" customWidth="1"/>
    <col min="27" max="27" width="16.1640625" customWidth="1"/>
    <col min="28" max="28" width="20.83203125" customWidth="1"/>
    <col min="29" max="29" width="11.33203125" customWidth="1"/>
    <col min="30" max="30" width="18" customWidth="1"/>
    <col min="31" max="31" width="32.33203125" customWidth="1"/>
    <col min="32" max="32" width="22.83203125" customWidth="1"/>
    <col min="33" max="33" width="13.6640625" customWidth="1"/>
    <col min="34" max="34" width="15.1640625" customWidth="1"/>
    <col min="35" max="35" width="19.5" customWidth="1"/>
    <col min="36" max="36" width="14.83203125" customWidth="1"/>
    <col min="37" max="37" width="14.33203125" customWidth="1"/>
    <col min="38" max="38" width="11" customWidth="1"/>
    <col min="39" max="39" width="80.1640625" customWidth="1"/>
    <col min="40" max="40" width="72.33203125" customWidth="1"/>
    <col min="41" max="52" width="68.5" customWidth="1"/>
  </cols>
  <sheetData>
    <row r="1" spans="1:40" ht="15.75" customHeight="1">
      <c r="A1" s="4" t="s">
        <v>606</v>
      </c>
      <c r="B1" s="4" t="s">
        <v>605</v>
      </c>
      <c r="C1" s="4" t="s">
        <v>667</v>
      </c>
      <c r="D1" s="4" t="s">
        <v>668</v>
      </c>
      <c r="E1" s="4" t="s">
        <v>669</v>
      </c>
      <c r="F1" s="4" t="s">
        <v>670</v>
      </c>
      <c r="G1" s="4" t="s">
        <v>607</v>
      </c>
      <c r="H1" s="4" t="s">
        <v>608</v>
      </c>
      <c r="I1" s="4" t="s">
        <v>693</v>
      </c>
      <c r="J1" s="4" t="s">
        <v>684</v>
      </c>
      <c r="K1" s="4" t="s">
        <v>763</v>
      </c>
      <c r="L1" s="4" t="s">
        <v>764</v>
      </c>
      <c r="M1" s="4" t="s">
        <v>765</v>
      </c>
      <c r="N1" s="4" t="s">
        <v>766</v>
      </c>
      <c r="O1" s="4" t="s">
        <v>767</v>
      </c>
      <c r="P1" s="4" t="s">
        <v>768</v>
      </c>
      <c r="Q1" s="4" t="s">
        <v>769</v>
      </c>
      <c r="R1" s="4" t="s">
        <v>770</v>
      </c>
      <c r="S1" s="4" t="s">
        <v>771</v>
      </c>
      <c r="T1" s="4" t="s">
        <v>772</v>
      </c>
      <c r="U1" s="4" t="s">
        <v>773</v>
      </c>
      <c r="V1" s="4" t="s">
        <v>774</v>
      </c>
      <c r="W1" s="4" t="s">
        <v>775</v>
      </c>
      <c r="X1" s="4" t="s">
        <v>776</v>
      </c>
      <c r="Y1" s="4" t="s">
        <v>777</v>
      </c>
      <c r="Z1" s="4" t="s">
        <v>778</v>
      </c>
      <c r="AA1" s="4" t="s">
        <v>779</v>
      </c>
      <c r="AB1" s="4" t="s">
        <v>780</v>
      </c>
      <c r="AC1" s="4" t="s">
        <v>781</v>
      </c>
      <c r="AD1" s="4" t="s">
        <v>782</v>
      </c>
      <c r="AE1" s="4" t="s">
        <v>783</v>
      </c>
      <c r="AF1" s="4" t="s">
        <v>784</v>
      </c>
      <c r="AG1" s="4" t="s">
        <v>785</v>
      </c>
      <c r="AH1" s="4" t="s">
        <v>786</v>
      </c>
      <c r="AI1" s="4" t="s">
        <v>787</v>
      </c>
      <c r="AJ1" s="4" t="s">
        <v>788</v>
      </c>
      <c r="AK1" s="4" t="s">
        <v>789</v>
      </c>
      <c r="AL1" s="4" t="s">
        <v>790</v>
      </c>
      <c r="AM1" s="4" t="s">
        <v>699</v>
      </c>
      <c r="AN1" s="4" t="s">
        <v>700</v>
      </c>
    </row>
    <row r="2" spans="1:40" ht="15.75" customHeight="1">
      <c r="A2" s="3">
        <v>45564</v>
      </c>
      <c r="B2" s="4" t="s">
        <v>0</v>
      </c>
      <c r="C2" s="4" t="s">
        <v>701</v>
      </c>
      <c r="D2" s="4">
        <v>200406</v>
      </c>
      <c r="E2" s="3">
        <v>45588</v>
      </c>
      <c r="F2" s="12">
        <v>45588.668368055558</v>
      </c>
      <c r="G2" s="4">
        <v>2024</v>
      </c>
      <c r="H2" s="4" t="s">
        <v>702</v>
      </c>
      <c r="I2" s="4">
        <v>2694000000</v>
      </c>
      <c r="J2" s="4">
        <v>1846000000</v>
      </c>
      <c r="K2" s="4">
        <v>90000000</v>
      </c>
      <c r="L2" s="4">
        <v>295000000</v>
      </c>
      <c r="M2" s="4">
        <v>1829000000</v>
      </c>
      <c r="N2" s="4">
        <v>-96000000</v>
      </c>
      <c r="O2" s="4">
        <v>-299000000</v>
      </c>
      <c r="P2" s="4">
        <v>0</v>
      </c>
      <c r="Q2" s="4">
        <v>2224000000</v>
      </c>
      <c r="R2" s="4">
        <v>1239000000</v>
      </c>
      <c r="S2" s="4">
        <v>7993000000</v>
      </c>
      <c r="T2" s="4">
        <v>-1836000000</v>
      </c>
      <c r="U2" s="4">
        <v>-338000000</v>
      </c>
      <c r="V2" s="4">
        <v>-280000000</v>
      </c>
      <c r="W2" s="4">
        <v>466000000</v>
      </c>
      <c r="X2" s="4">
        <v>-1140000000</v>
      </c>
      <c r="Y2" s="4">
        <v>-3128000000</v>
      </c>
      <c r="Z2" s="4">
        <v>-7401000000</v>
      </c>
      <c r="AA2" s="4">
        <v>0</v>
      </c>
      <c r="AB2" s="4">
        <v>-539000000</v>
      </c>
      <c r="AC2" s="4">
        <v>-2985000000</v>
      </c>
      <c r="AD2" s="4">
        <v>1043000000</v>
      </c>
      <c r="AE2" s="4">
        <v>-9882000000</v>
      </c>
      <c r="AF2" s="4">
        <v>119000000</v>
      </c>
      <c r="AG2" s="4">
        <v>-4898000000</v>
      </c>
      <c r="AH2" s="4">
        <v>19980000000</v>
      </c>
      <c r="AI2" s="4">
        <v>24878000000</v>
      </c>
      <c r="AJ2" s="4">
        <v>7993000000</v>
      </c>
      <c r="AK2" s="4">
        <v>-2279000000</v>
      </c>
      <c r="AL2" s="4">
        <v>5714000000</v>
      </c>
      <c r="AM2" s="13" t="s">
        <v>703</v>
      </c>
      <c r="AN2" s="13" t="s">
        <v>704</v>
      </c>
    </row>
    <row r="3" spans="1:40" ht="15.75" customHeight="1">
      <c r="A3" s="3">
        <v>45473</v>
      </c>
      <c r="B3" s="4" t="s">
        <v>0</v>
      </c>
      <c r="C3" s="4" t="s">
        <v>701</v>
      </c>
      <c r="D3" s="4">
        <v>200406</v>
      </c>
      <c r="E3" s="3">
        <v>45498</v>
      </c>
      <c r="F3" s="12">
        <v>45498.668391203704</v>
      </c>
      <c r="G3" s="4">
        <v>2024</v>
      </c>
      <c r="H3" s="4" t="s">
        <v>705</v>
      </c>
      <c r="I3" s="4">
        <v>4686000000</v>
      </c>
      <c r="J3" s="4">
        <v>1782000000</v>
      </c>
      <c r="K3" s="4">
        <v>-695000000</v>
      </c>
      <c r="L3" s="4">
        <v>341000000</v>
      </c>
      <c r="M3" s="4">
        <v>-452000000</v>
      </c>
      <c r="N3" s="4">
        <v>-884000000</v>
      </c>
      <c r="O3" s="4">
        <v>-391000000</v>
      </c>
      <c r="P3" s="4">
        <v>2932000000</v>
      </c>
      <c r="Q3" s="4">
        <v>-2109000000</v>
      </c>
      <c r="R3" s="4">
        <v>2219000000</v>
      </c>
      <c r="S3" s="4">
        <v>5633000000</v>
      </c>
      <c r="T3" s="4">
        <v>-976000000</v>
      </c>
      <c r="U3" s="4">
        <v>-12633000000</v>
      </c>
      <c r="V3" s="4">
        <v>-554000000</v>
      </c>
      <c r="W3" s="4">
        <v>727000000</v>
      </c>
      <c r="X3" s="4">
        <v>-251000000</v>
      </c>
      <c r="Y3" s="4">
        <v>-13687000000</v>
      </c>
      <c r="Z3" s="4">
        <v>11543000000</v>
      </c>
      <c r="AA3" s="4">
        <v>0</v>
      </c>
      <c r="AB3" s="4">
        <v>-136000000</v>
      </c>
      <c r="AC3" s="4">
        <v>-2985000000</v>
      </c>
      <c r="AD3" s="4">
        <v>-878000000</v>
      </c>
      <c r="AE3" s="4">
        <v>7544000000</v>
      </c>
      <c r="AF3" s="4">
        <v>-85000000</v>
      </c>
      <c r="AG3" s="4">
        <v>-595000000</v>
      </c>
      <c r="AH3" s="4">
        <v>24878000000</v>
      </c>
      <c r="AI3" s="4">
        <v>25473000000</v>
      </c>
      <c r="AJ3" s="4">
        <v>5633000000</v>
      </c>
      <c r="AK3" s="4">
        <v>-976000000</v>
      </c>
      <c r="AL3" s="4">
        <v>4657000000</v>
      </c>
      <c r="AM3" s="13" t="s">
        <v>706</v>
      </c>
      <c r="AN3" s="13" t="s">
        <v>707</v>
      </c>
    </row>
    <row r="4" spans="1:40" ht="15.75" customHeight="1">
      <c r="A4" s="3">
        <v>45382</v>
      </c>
      <c r="B4" s="4" t="s">
        <v>0</v>
      </c>
      <c r="C4" s="4" t="s">
        <v>701</v>
      </c>
      <c r="D4" s="4">
        <v>200406</v>
      </c>
      <c r="E4" s="3">
        <v>45413</v>
      </c>
      <c r="F4" s="12">
        <v>45413.298333333332</v>
      </c>
      <c r="G4" s="4">
        <v>2024</v>
      </c>
      <c r="H4" s="4" t="s">
        <v>708</v>
      </c>
      <c r="I4" s="4">
        <v>3255000000</v>
      </c>
      <c r="J4" s="4">
        <v>1815000000</v>
      </c>
      <c r="K4" s="4">
        <v>-1562000000</v>
      </c>
      <c r="L4" s="4">
        <v>302000000</v>
      </c>
      <c r="M4" s="4">
        <v>-338000000</v>
      </c>
      <c r="N4" s="4">
        <v>-279000000</v>
      </c>
      <c r="O4" s="4">
        <v>-348000000</v>
      </c>
      <c r="P4" s="4">
        <v>-2483000000</v>
      </c>
      <c r="Q4" s="4">
        <v>2772000000</v>
      </c>
      <c r="R4" s="4">
        <v>7227000000</v>
      </c>
      <c r="S4" s="4">
        <v>3657000000</v>
      </c>
      <c r="T4" s="4">
        <v>-807000000</v>
      </c>
      <c r="U4" s="4">
        <v>-1601000000</v>
      </c>
      <c r="V4" s="4">
        <v>-630000000</v>
      </c>
      <c r="W4" s="4">
        <v>979000000</v>
      </c>
      <c r="X4" s="4">
        <v>1595000000</v>
      </c>
      <c r="Y4" s="4">
        <v>-464000000</v>
      </c>
      <c r="Z4" s="4">
        <v>4374000000</v>
      </c>
      <c r="AA4" s="4">
        <v>0</v>
      </c>
      <c r="AB4" s="4">
        <v>-1475000000</v>
      </c>
      <c r="AC4" s="4">
        <v>-2869000000</v>
      </c>
      <c r="AD4" s="4">
        <v>516000000</v>
      </c>
      <c r="AE4" s="4">
        <v>546000000</v>
      </c>
      <c r="AF4" s="4">
        <v>-125000000</v>
      </c>
      <c r="AG4" s="4">
        <v>3614000000</v>
      </c>
      <c r="AH4" s="4">
        <v>25473000000</v>
      </c>
      <c r="AI4" s="4">
        <v>21859000000</v>
      </c>
      <c r="AJ4" s="4">
        <v>3657000000</v>
      </c>
      <c r="AK4" s="4">
        <v>-807000000</v>
      </c>
      <c r="AL4" s="4">
        <v>2850000000</v>
      </c>
      <c r="AM4" s="13" t="s">
        <v>709</v>
      </c>
      <c r="AN4" s="13" t="s">
        <v>710</v>
      </c>
    </row>
    <row r="5" spans="1:40" ht="15.75" customHeight="1">
      <c r="A5" s="3"/>
      <c r="E5" s="3"/>
      <c r="F5" s="12"/>
    </row>
    <row r="6" spans="1:40" ht="15.75" customHeight="1">
      <c r="A6" s="3"/>
      <c r="E6" s="3"/>
      <c r="F6" s="12"/>
    </row>
    <row r="8" spans="1:40" ht="15.75" customHeight="1">
      <c r="A8" s="4" t="s">
        <v>606</v>
      </c>
      <c r="B8" s="4" t="s">
        <v>605</v>
      </c>
      <c r="C8" s="4" t="s">
        <v>667</v>
      </c>
      <c r="D8" s="4" t="s">
        <v>668</v>
      </c>
      <c r="E8" s="4" t="s">
        <v>669</v>
      </c>
      <c r="F8" s="4" t="s">
        <v>670</v>
      </c>
      <c r="G8" s="4" t="s">
        <v>607</v>
      </c>
      <c r="H8" s="4" t="s">
        <v>608</v>
      </c>
      <c r="I8" s="4" t="s">
        <v>693</v>
      </c>
      <c r="J8" s="4" t="s">
        <v>684</v>
      </c>
      <c r="K8" s="4" t="s">
        <v>763</v>
      </c>
      <c r="L8" s="4" t="s">
        <v>764</v>
      </c>
      <c r="M8" s="4" t="s">
        <v>765</v>
      </c>
      <c r="N8" s="4" t="s">
        <v>766</v>
      </c>
      <c r="O8" s="4" t="s">
        <v>767</v>
      </c>
      <c r="P8" s="4" t="s">
        <v>768</v>
      </c>
      <c r="Q8" s="4" t="s">
        <v>769</v>
      </c>
      <c r="R8" s="4" t="s">
        <v>770</v>
      </c>
      <c r="S8" s="4" t="s">
        <v>771</v>
      </c>
      <c r="T8" s="4" t="s">
        <v>772</v>
      </c>
      <c r="U8" s="4" t="s">
        <v>773</v>
      </c>
      <c r="V8" s="4" t="s">
        <v>774</v>
      </c>
      <c r="W8" s="4" t="s">
        <v>775</v>
      </c>
      <c r="X8" s="4" t="s">
        <v>776</v>
      </c>
      <c r="Y8" s="4" t="s">
        <v>777</v>
      </c>
      <c r="Z8" s="4" t="s">
        <v>778</v>
      </c>
      <c r="AA8" s="4" t="s">
        <v>779</v>
      </c>
      <c r="AB8" s="4" t="s">
        <v>780</v>
      </c>
      <c r="AC8" s="4" t="s">
        <v>781</v>
      </c>
      <c r="AD8" s="4" t="s">
        <v>782</v>
      </c>
      <c r="AE8" s="4" t="s">
        <v>783</v>
      </c>
      <c r="AF8" s="4" t="s">
        <v>784</v>
      </c>
      <c r="AG8" s="4" t="s">
        <v>785</v>
      </c>
      <c r="AH8" s="4" t="s">
        <v>786</v>
      </c>
      <c r="AI8" s="4" t="s">
        <v>787</v>
      </c>
      <c r="AJ8" s="4" t="s">
        <v>788</v>
      </c>
      <c r="AK8" s="4" t="s">
        <v>789</v>
      </c>
      <c r="AL8" s="4" t="s">
        <v>790</v>
      </c>
      <c r="AM8" s="4" t="s">
        <v>699</v>
      </c>
      <c r="AN8" s="4" t="s">
        <v>700</v>
      </c>
    </row>
    <row r="9" spans="1:40" ht="15.75" customHeight="1">
      <c r="A9" s="3">
        <v>45291</v>
      </c>
      <c r="B9" s="4" t="s">
        <v>0</v>
      </c>
      <c r="C9" s="4" t="s">
        <v>701</v>
      </c>
      <c r="D9" s="4">
        <v>200406</v>
      </c>
      <c r="E9" s="3">
        <v>45338</v>
      </c>
      <c r="F9" s="12">
        <v>45338.675254629627</v>
      </c>
      <c r="G9" s="4">
        <v>2023</v>
      </c>
      <c r="H9" s="4" t="s">
        <v>666</v>
      </c>
      <c r="I9" s="4">
        <v>13326000000</v>
      </c>
      <c r="J9" s="4">
        <v>7486000000</v>
      </c>
      <c r="K9" s="4">
        <v>-4194000000</v>
      </c>
      <c r="L9" s="4">
        <v>1162000000</v>
      </c>
      <c r="M9" s="4">
        <v>2507000000</v>
      </c>
      <c r="N9" s="4">
        <v>-624000000</v>
      </c>
      <c r="O9" s="4">
        <v>-1323000000</v>
      </c>
      <c r="P9" s="4">
        <v>2346000000</v>
      </c>
      <c r="Q9" s="4">
        <v>2108000000</v>
      </c>
      <c r="R9" s="4">
        <v>2504000000</v>
      </c>
      <c r="S9" s="4">
        <v>22791000000</v>
      </c>
      <c r="T9" s="4">
        <v>-4543000000</v>
      </c>
      <c r="U9" s="4">
        <v>0</v>
      </c>
      <c r="V9" s="4">
        <v>-10906000000</v>
      </c>
      <c r="W9" s="4">
        <v>19390000000</v>
      </c>
      <c r="X9" s="4">
        <v>-3063000000</v>
      </c>
      <c r="Y9" s="4">
        <v>878000000</v>
      </c>
      <c r="Z9" s="4">
        <v>-2734000000</v>
      </c>
      <c r="AA9" s="4">
        <v>4241000000</v>
      </c>
      <c r="AB9" s="4">
        <v>-5054000000</v>
      </c>
      <c r="AC9" s="4">
        <v>-11770000000</v>
      </c>
      <c r="AD9" s="4">
        <v>-508000000</v>
      </c>
      <c r="AE9" s="4">
        <v>-15825000000</v>
      </c>
      <c r="AF9" s="4">
        <v>-112000000</v>
      </c>
      <c r="AG9" s="4">
        <v>7732000000</v>
      </c>
      <c r="AH9" s="4">
        <v>21859000000</v>
      </c>
      <c r="AI9" s="4">
        <v>14127000000</v>
      </c>
      <c r="AJ9" s="4">
        <v>22791000000</v>
      </c>
      <c r="AK9" s="4">
        <v>-4543000000</v>
      </c>
      <c r="AL9" s="4">
        <v>18248000000</v>
      </c>
      <c r="AM9" s="13" t="s">
        <v>711</v>
      </c>
      <c r="AN9" s="13" t="s">
        <v>712</v>
      </c>
    </row>
    <row r="10" spans="1:40" ht="15.75" customHeight="1">
      <c r="A10" s="3">
        <v>44927</v>
      </c>
      <c r="B10" s="4" t="s">
        <v>0</v>
      </c>
      <c r="C10" s="4" t="s">
        <v>701</v>
      </c>
      <c r="D10" s="4">
        <v>200406</v>
      </c>
      <c r="E10" s="3">
        <v>44973</v>
      </c>
      <c r="F10" s="12">
        <v>44973.667974537035</v>
      </c>
      <c r="G10" s="4">
        <v>2022</v>
      </c>
      <c r="H10" s="4" t="s">
        <v>666</v>
      </c>
      <c r="I10" s="4">
        <v>17941000000</v>
      </c>
      <c r="J10" s="4">
        <v>6970000000</v>
      </c>
      <c r="K10" s="4">
        <v>-1663000000</v>
      </c>
      <c r="L10" s="4">
        <v>1138000000</v>
      </c>
      <c r="M10" s="4">
        <v>-4011000000</v>
      </c>
      <c r="N10" s="4">
        <v>-1290000000</v>
      </c>
      <c r="O10" s="4">
        <v>-2527000000</v>
      </c>
      <c r="P10" s="4">
        <v>1098000000</v>
      </c>
      <c r="Q10" s="4">
        <v>-1292000000</v>
      </c>
      <c r="R10" s="4">
        <v>819000000</v>
      </c>
      <c r="S10" s="4">
        <v>21194000000</v>
      </c>
      <c r="T10" s="4">
        <v>-4009000000</v>
      </c>
      <c r="U10" s="4">
        <v>-17652000000</v>
      </c>
      <c r="V10" s="4">
        <v>-32384000000</v>
      </c>
      <c r="W10" s="4">
        <v>41609000000</v>
      </c>
      <c r="X10" s="4">
        <v>65000000</v>
      </c>
      <c r="Y10" s="4">
        <v>-12371000000</v>
      </c>
      <c r="Z10" s="4">
        <v>-2132000000</v>
      </c>
      <c r="AA10" s="4">
        <v>0</v>
      </c>
      <c r="AB10" s="4">
        <v>-6035000000</v>
      </c>
      <c r="AC10" s="4">
        <v>-11682000000</v>
      </c>
      <c r="AD10" s="4">
        <v>10978000000</v>
      </c>
      <c r="AE10" s="4">
        <v>-8871000000</v>
      </c>
      <c r="AF10" s="4">
        <v>-312000000</v>
      </c>
      <c r="AG10" s="4">
        <v>-360000000</v>
      </c>
      <c r="AH10" s="4">
        <v>14127000000</v>
      </c>
      <c r="AI10" s="4">
        <v>14487000000</v>
      </c>
      <c r="AJ10" s="4">
        <v>21194000000</v>
      </c>
      <c r="AK10" s="4">
        <v>-4009000000</v>
      </c>
      <c r="AL10" s="4">
        <v>17185000000</v>
      </c>
      <c r="AM10" s="13" t="s">
        <v>713</v>
      </c>
      <c r="AN10" s="13" t="s">
        <v>714</v>
      </c>
    </row>
    <row r="11" spans="1:40" ht="15.75" customHeight="1">
      <c r="A11" s="3">
        <v>44563</v>
      </c>
      <c r="B11" s="4" t="s">
        <v>0</v>
      </c>
      <c r="C11" s="4" t="s">
        <v>701</v>
      </c>
      <c r="D11" s="4">
        <v>200406</v>
      </c>
      <c r="E11" s="3">
        <v>44609</v>
      </c>
      <c r="F11" s="12">
        <v>44609.671412037038</v>
      </c>
      <c r="G11" s="4">
        <v>2021</v>
      </c>
      <c r="H11" s="4" t="s">
        <v>666</v>
      </c>
      <c r="I11" s="4">
        <v>20878000000</v>
      </c>
      <c r="J11" s="4">
        <v>7390000000</v>
      </c>
      <c r="K11" s="4">
        <v>-2079000000</v>
      </c>
      <c r="L11" s="4">
        <v>1135000000</v>
      </c>
      <c r="M11" s="4">
        <v>-4238000000</v>
      </c>
      <c r="N11" s="4">
        <v>-2402000000</v>
      </c>
      <c r="O11" s="4">
        <v>-1248000000</v>
      </c>
      <c r="P11" s="4">
        <v>2437000000</v>
      </c>
      <c r="Q11" s="4">
        <v>-3025000000</v>
      </c>
      <c r="R11" s="4">
        <v>324000000</v>
      </c>
      <c r="S11" s="4">
        <v>23410000000</v>
      </c>
      <c r="T11" s="4">
        <v>-3652000000</v>
      </c>
      <c r="U11" s="4">
        <v>-60000000</v>
      </c>
      <c r="V11" s="4">
        <v>-30394000000</v>
      </c>
      <c r="W11" s="4">
        <v>25006000000</v>
      </c>
      <c r="X11" s="4">
        <v>417000000</v>
      </c>
      <c r="Y11" s="4">
        <v>-8683000000</v>
      </c>
      <c r="Z11" s="4">
        <v>-990000000</v>
      </c>
      <c r="AA11" s="4">
        <v>0</v>
      </c>
      <c r="AB11" s="4">
        <v>-3456000000</v>
      </c>
      <c r="AC11" s="4">
        <v>-11032000000</v>
      </c>
      <c r="AD11" s="4">
        <v>1431000000</v>
      </c>
      <c r="AE11" s="4">
        <v>-14047000000</v>
      </c>
      <c r="AF11" s="4">
        <v>-178000000</v>
      </c>
      <c r="AG11" s="4">
        <v>502000000</v>
      </c>
      <c r="AH11" s="4">
        <v>14487000000</v>
      </c>
      <c r="AI11" s="4">
        <v>13985000000</v>
      </c>
      <c r="AJ11" s="4">
        <v>23410000000</v>
      </c>
      <c r="AK11" s="4">
        <v>-3652000000</v>
      </c>
      <c r="AL11" s="4">
        <v>19758000000</v>
      </c>
      <c r="AM11" s="13" t="s">
        <v>715</v>
      </c>
      <c r="AN11" s="13" t="s">
        <v>716</v>
      </c>
    </row>
    <row r="12" spans="1:40" ht="15.75" customHeight="1">
      <c r="A12" s="3">
        <v>44199</v>
      </c>
      <c r="B12" s="4" t="s">
        <v>0</v>
      </c>
      <c r="C12" s="4" t="s">
        <v>701</v>
      </c>
      <c r="D12" s="4">
        <v>200406</v>
      </c>
      <c r="E12" s="3">
        <v>44249</v>
      </c>
      <c r="F12" s="12">
        <v>44249.691828703704</v>
      </c>
      <c r="G12" s="4">
        <v>2020</v>
      </c>
      <c r="H12" s="4" t="s">
        <v>666</v>
      </c>
      <c r="I12" s="4">
        <v>14714000000</v>
      </c>
      <c r="J12" s="4">
        <v>7231000000</v>
      </c>
      <c r="K12" s="4">
        <v>-1141000000</v>
      </c>
      <c r="L12" s="4">
        <v>1005000000</v>
      </c>
      <c r="M12" s="4">
        <v>2690000000</v>
      </c>
      <c r="N12" s="4">
        <v>774000000</v>
      </c>
      <c r="O12" s="4">
        <v>-265000000</v>
      </c>
      <c r="P12" s="4">
        <v>5141000000</v>
      </c>
      <c r="Q12" s="4">
        <v>-2960000000</v>
      </c>
      <c r="R12" s="4">
        <v>-963000000</v>
      </c>
      <c r="S12" s="4">
        <v>23536000000</v>
      </c>
      <c r="T12" s="4">
        <v>-3347000000</v>
      </c>
      <c r="U12" s="4">
        <v>-7323000000</v>
      </c>
      <c r="V12" s="4">
        <v>-21089000000</v>
      </c>
      <c r="W12" s="4">
        <v>12137000000</v>
      </c>
      <c r="X12" s="4">
        <v>-1203000000</v>
      </c>
      <c r="Y12" s="4">
        <v>-20825000000</v>
      </c>
      <c r="Z12" s="4">
        <v>7095000000</v>
      </c>
      <c r="AA12" s="4">
        <v>0</v>
      </c>
      <c r="AB12" s="4">
        <v>-3221000000</v>
      </c>
      <c r="AC12" s="4">
        <v>-10481000000</v>
      </c>
      <c r="AD12" s="4">
        <v>487000000</v>
      </c>
      <c r="AE12" s="4">
        <v>-6120000000</v>
      </c>
      <c r="AF12" s="4">
        <v>89000000</v>
      </c>
      <c r="AG12" s="4">
        <v>-3320000000</v>
      </c>
      <c r="AH12" s="4">
        <v>13985000000</v>
      </c>
      <c r="AI12" s="4">
        <v>17305000000</v>
      </c>
      <c r="AJ12" s="4">
        <v>23536000000</v>
      </c>
      <c r="AK12" s="4">
        <v>-3347000000</v>
      </c>
      <c r="AL12" s="4">
        <v>20189000000</v>
      </c>
      <c r="AM12" s="13" t="s">
        <v>717</v>
      </c>
      <c r="AN12" s="13" t="s">
        <v>718</v>
      </c>
    </row>
    <row r="13" spans="1:40" ht="15.75" customHeight="1">
      <c r="A13" s="3">
        <v>43828</v>
      </c>
      <c r="B13" s="4" t="s">
        <v>0</v>
      </c>
      <c r="C13" s="4" t="s">
        <v>701</v>
      </c>
      <c r="D13" s="4">
        <v>200406</v>
      </c>
      <c r="E13" s="3">
        <v>43879</v>
      </c>
      <c r="F13" s="12">
        <v>43879.690520833334</v>
      </c>
      <c r="G13" s="4">
        <v>2019</v>
      </c>
      <c r="H13" s="4" t="s">
        <v>666</v>
      </c>
      <c r="I13" s="4">
        <v>15119000000</v>
      </c>
      <c r="J13" s="4">
        <v>7009000000</v>
      </c>
      <c r="K13" s="4">
        <v>-2476000000</v>
      </c>
      <c r="L13" s="4">
        <v>977000000</v>
      </c>
      <c r="M13" s="4">
        <v>3865000000</v>
      </c>
      <c r="N13" s="4">
        <v>-289000000</v>
      </c>
      <c r="O13" s="4">
        <v>-277000000</v>
      </c>
      <c r="P13" s="4">
        <v>4060000000</v>
      </c>
      <c r="Q13" s="4">
        <v>371000000</v>
      </c>
      <c r="R13" s="4">
        <v>-1078000000</v>
      </c>
      <c r="S13" s="4">
        <v>23416000000</v>
      </c>
      <c r="T13" s="4">
        <v>-3498000000</v>
      </c>
      <c r="U13" s="4">
        <v>-5810000000</v>
      </c>
      <c r="V13" s="4">
        <v>-3920000000</v>
      </c>
      <c r="W13" s="4">
        <v>3725000000</v>
      </c>
      <c r="X13" s="4">
        <v>3309000000</v>
      </c>
      <c r="Y13" s="4">
        <v>-6194000000</v>
      </c>
      <c r="Z13" s="4">
        <v>-2881000000</v>
      </c>
      <c r="AA13" s="4">
        <v>0</v>
      </c>
      <c r="AB13" s="4">
        <v>-6746000000</v>
      </c>
      <c r="AC13" s="4">
        <v>-9917000000</v>
      </c>
      <c r="AD13" s="4">
        <v>1529000000</v>
      </c>
      <c r="AE13" s="4">
        <v>-18015000000</v>
      </c>
      <c r="AF13" s="4">
        <v>-9000000</v>
      </c>
      <c r="AG13" s="4">
        <v>-802000000</v>
      </c>
      <c r="AH13" s="4">
        <v>17305000000</v>
      </c>
      <c r="AI13" s="4">
        <v>18107000000</v>
      </c>
      <c r="AJ13" s="4">
        <v>23416000000</v>
      </c>
      <c r="AK13" s="4">
        <v>-3498000000</v>
      </c>
      <c r="AL13" s="4">
        <v>19918000000</v>
      </c>
      <c r="AM13" s="13" t="s">
        <v>719</v>
      </c>
      <c r="AN13" s="13" t="s">
        <v>720</v>
      </c>
    </row>
    <row r="14" spans="1:40" ht="15.75" customHeight="1">
      <c r="A14" s="3">
        <v>43464</v>
      </c>
      <c r="B14" s="4" t="s">
        <v>0</v>
      </c>
      <c r="C14" s="4" t="s">
        <v>701</v>
      </c>
      <c r="D14" s="4">
        <v>200406</v>
      </c>
      <c r="E14" s="3">
        <v>43516</v>
      </c>
      <c r="F14" s="12">
        <v>43516.694837962961</v>
      </c>
      <c r="G14" s="4">
        <v>2018</v>
      </c>
      <c r="H14" s="4" t="s">
        <v>666</v>
      </c>
      <c r="I14" s="4">
        <v>15297000000</v>
      </c>
      <c r="J14" s="4">
        <v>6929000000</v>
      </c>
      <c r="K14" s="4">
        <v>-1016000000</v>
      </c>
      <c r="L14" s="4">
        <v>978000000</v>
      </c>
      <c r="M14" s="4">
        <v>3000000</v>
      </c>
      <c r="N14" s="4">
        <v>-1185000000</v>
      </c>
      <c r="O14" s="4">
        <v>-644000000</v>
      </c>
      <c r="P14" s="4">
        <v>-12971000000</v>
      </c>
      <c r="Q14" s="4">
        <v>14803000000</v>
      </c>
      <c r="R14" s="4">
        <v>10000000</v>
      </c>
      <c r="S14" s="4">
        <v>22201000000</v>
      </c>
      <c r="T14" s="4">
        <v>-3670000000</v>
      </c>
      <c r="U14" s="4">
        <v>-899000000</v>
      </c>
      <c r="V14" s="4">
        <v>-5626000000</v>
      </c>
      <c r="W14" s="4">
        <v>4289000000</v>
      </c>
      <c r="X14" s="4">
        <v>2739000000</v>
      </c>
      <c r="Y14" s="4">
        <v>-3167000000</v>
      </c>
      <c r="Z14" s="4">
        <v>-3949000000</v>
      </c>
      <c r="AA14" s="4">
        <v>0</v>
      </c>
      <c r="AB14" s="4">
        <v>-5868000000</v>
      </c>
      <c r="AC14" s="4">
        <v>-9494000000</v>
      </c>
      <c r="AD14" s="4">
        <v>801000000</v>
      </c>
      <c r="AE14" s="4">
        <v>-18510000000</v>
      </c>
      <c r="AF14" s="4">
        <v>-241000000</v>
      </c>
      <c r="AG14" s="4">
        <v>283000000</v>
      </c>
      <c r="AH14" s="4">
        <v>18107000000</v>
      </c>
      <c r="AI14" s="4">
        <v>17824000000</v>
      </c>
      <c r="AJ14" s="4">
        <v>22201000000</v>
      </c>
      <c r="AK14" s="4">
        <v>-3670000000</v>
      </c>
      <c r="AL14" s="4">
        <v>18531000000</v>
      </c>
      <c r="AM14" s="13" t="s">
        <v>721</v>
      </c>
      <c r="AN14" s="13" t="s">
        <v>722</v>
      </c>
    </row>
    <row r="15" spans="1:40" ht="15.75" customHeight="1">
      <c r="A15" s="3">
        <v>43100</v>
      </c>
      <c r="B15" s="4" t="s">
        <v>0</v>
      </c>
      <c r="C15" s="4" t="s">
        <v>701</v>
      </c>
      <c r="D15" s="4">
        <v>200406</v>
      </c>
      <c r="E15" s="3">
        <v>43152</v>
      </c>
      <c r="F15" s="12">
        <v>43152.700925925928</v>
      </c>
      <c r="G15" s="4">
        <v>2017</v>
      </c>
      <c r="H15" s="4" t="s">
        <v>666</v>
      </c>
      <c r="I15" s="4">
        <v>1300000000</v>
      </c>
      <c r="J15" s="4">
        <v>5642000000</v>
      </c>
      <c r="K15" s="4">
        <v>2406000000</v>
      </c>
      <c r="L15" s="4">
        <v>962000000</v>
      </c>
      <c r="M15" s="4">
        <v>11241000000</v>
      </c>
      <c r="N15" s="4">
        <v>-633000000</v>
      </c>
      <c r="O15" s="4">
        <v>581000000</v>
      </c>
      <c r="P15" s="4">
        <v>2725000000</v>
      </c>
      <c r="Q15" s="4">
        <v>11293000000</v>
      </c>
      <c r="R15" s="4">
        <v>-495000000</v>
      </c>
      <c r="S15" s="4">
        <v>21056000000</v>
      </c>
      <c r="T15" s="4">
        <v>-3279000000</v>
      </c>
      <c r="U15" s="4">
        <v>-35151000000</v>
      </c>
      <c r="V15" s="4">
        <v>-6153000000</v>
      </c>
      <c r="W15" s="4">
        <v>28117000000</v>
      </c>
      <c r="X15" s="4">
        <v>1598000000</v>
      </c>
      <c r="Y15" s="4">
        <v>-14868000000</v>
      </c>
      <c r="Z15" s="4">
        <v>6754000000</v>
      </c>
      <c r="AA15" s="4">
        <v>0</v>
      </c>
      <c r="AB15" s="4">
        <v>-6358000000</v>
      </c>
      <c r="AC15" s="4">
        <v>-8943000000</v>
      </c>
      <c r="AD15" s="4">
        <v>874000000</v>
      </c>
      <c r="AE15" s="4">
        <v>-7673000000</v>
      </c>
      <c r="AF15" s="4">
        <v>337000000</v>
      </c>
      <c r="AG15" s="4">
        <v>-1148000000</v>
      </c>
      <c r="AH15" s="4">
        <v>17824000000</v>
      </c>
      <c r="AI15" s="4">
        <v>18972000000</v>
      </c>
      <c r="AJ15" s="4">
        <v>21056000000</v>
      </c>
      <c r="AK15" s="4">
        <v>-3279000000</v>
      </c>
      <c r="AL15" s="4">
        <v>17777000000</v>
      </c>
      <c r="AM15" s="13" t="s">
        <v>723</v>
      </c>
      <c r="AN15" s="13" t="s">
        <v>724</v>
      </c>
    </row>
    <row r="16" spans="1:40" ht="15.75" customHeight="1">
      <c r="A16" s="3">
        <v>42736</v>
      </c>
      <c r="B16" s="4" t="s">
        <v>0</v>
      </c>
      <c r="C16" s="4" t="s">
        <v>701</v>
      </c>
      <c r="D16" s="4">
        <v>200406</v>
      </c>
      <c r="E16" s="3">
        <v>42793</v>
      </c>
      <c r="F16" s="12">
        <v>42793.703333333331</v>
      </c>
      <c r="G16" s="4">
        <v>2016</v>
      </c>
      <c r="H16" s="4" t="s">
        <v>666</v>
      </c>
      <c r="I16" s="4">
        <v>16540000000</v>
      </c>
      <c r="J16" s="4">
        <v>3754000000</v>
      </c>
      <c r="K16" s="4">
        <v>-341000000</v>
      </c>
      <c r="L16" s="4">
        <v>878000000</v>
      </c>
      <c r="M16" s="4">
        <v>-1773000000</v>
      </c>
      <c r="N16" s="4">
        <v>-1065000000</v>
      </c>
      <c r="O16" s="4">
        <v>-249000000</v>
      </c>
      <c r="P16" s="4">
        <v>-39204000000</v>
      </c>
      <c r="Q16" s="4">
        <v>38745000000</v>
      </c>
      <c r="R16" s="4">
        <v>-291000000</v>
      </c>
      <c r="S16" s="4">
        <v>18767000000</v>
      </c>
      <c r="T16" s="4">
        <v>-3226000000</v>
      </c>
      <c r="U16" s="4">
        <v>-4509000000</v>
      </c>
      <c r="V16" s="4">
        <v>-33950000000</v>
      </c>
      <c r="W16" s="4">
        <v>35780000000</v>
      </c>
      <c r="X16" s="4">
        <v>1144000000</v>
      </c>
      <c r="Y16" s="4">
        <v>-4761000000</v>
      </c>
      <c r="Z16" s="4">
        <v>7875000000</v>
      </c>
      <c r="AA16" s="4">
        <v>0</v>
      </c>
      <c r="AB16" s="4">
        <v>-8979000000</v>
      </c>
      <c r="AC16" s="4">
        <v>-8621000000</v>
      </c>
      <c r="AD16" s="4">
        <v>1174000000</v>
      </c>
      <c r="AE16" s="4">
        <v>-8551000000</v>
      </c>
      <c r="AF16" s="4">
        <v>-215000000</v>
      </c>
      <c r="AG16" s="4">
        <v>5240000000</v>
      </c>
      <c r="AH16" s="4">
        <v>18972000000</v>
      </c>
      <c r="AI16" s="4">
        <v>13732000000</v>
      </c>
      <c r="AJ16" s="4">
        <v>18767000000</v>
      </c>
      <c r="AK16" s="4">
        <v>-3226000000</v>
      </c>
      <c r="AL16" s="4">
        <v>15541000000</v>
      </c>
      <c r="AM16" s="13" t="s">
        <v>725</v>
      </c>
      <c r="AN16" s="13" t="s">
        <v>726</v>
      </c>
    </row>
    <row r="17" spans="1:40" ht="15.75" customHeight="1">
      <c r="A17" s="3">
        <v>42372</v>
      </c>
      <c r="B17" s="4" t="s">
        <v>0</v>
      </c>
      <c r="C17" s="4" t="s">
        <v>701</v>
      </c>
      <c r="D17" s="4">
        <v>200406</v>
      </c>
      <c r="E17" s="3">
        <v>42424</v>
      </c>
      <c r="F17" s="12">
        <v>42424.707557870373</v>
      </c>
      <c r="G17" s="4">
        <v>2015</v>
      </c>
      <c r="H17" s="4" t="s">
        <v>666</v>
      </c>
      <c r="I17" s="4">
        <v>15409000000</v>
      </c>
      <c r="J17" s="4">
        <v>3746000000</v>
      </c>
      <c r="K17" s="4">
        <v>-270000000</v>
      </c>
      <c r="L17" s="4">
        <v>874000000</v>
      </c>
      <c r="M17" s="4">
        <v>1339000000</v>
      </c>
      <c r="N17" s="4">
        <v>-433000000</v>
      </c>
      <c r="O17" s="4">
        <v>-449000000</v>
      </c>
      <c r="P17" s="4">
        <v>-30242000000</v>
      </c>
      <c r="Q17" s="4">
        <v>32463000000</v>
      </c>
      <c r="R17" s="4">
        <v>-1819000000</v>
      </c>
      <c r="S17" s="4">
        <v>19279000000</v>
      </c>
      <c r="T17" s="4">
        <v>-3463000000</v>
      </c>
      <c r="U17" s="4">
        <v>-954000000</v>
      </c>
      <c r="V17" s="4">
        <v>-40828000000</v>
      </c>
      <c r="W17" s="4">
        <v>34149000000</v>
      </c>
      <c r="X17" s="4">
        <v>3361000000</v>
      </c>
      <c r="Y17" s="4">
        <v>-7735000000</v>
      </c>
      <c r="Z17" s="4">
        <v>1379000000</v>
      </c>
      <c r="AA17" s="4">
        <v>0</v>
      </c>
      <c r="AB17" s="4">
        <v>-5290000000</v>
      </c>
      <c r="AC17" s="4">
        <v>-8173000000</v>
      </c>
      <c r="AD17" s="4">
        <v>948000000</v>
      </c>
      <c r="AE17" s="4">
        <v>-10846000000</v>
      </c>
      <c r="AF17" s="4">
        <v>-1489000000</v>
      </c>
      <c r="AG17" s="4">
        <v>-791000000</v>
      </c>
      <c r="AH17" s="4">
        <v>13732000000</v>
      </c>
      <c r="AI17" s="4">
        <v>14523000000</v>
      </c>
      <c r="AJ17" s="4">
        <v>19279000000</v>
      </c>
      <c r="AK17" s="4">
        <v>-3463000000</v>
      </c>
      <c r="AL17" s="4">
        <v>15816000000</v>
      </c>
      <c r="AM17" s="13" t="s">
        <v>727</v>
      </c>
      <c r="AN17" s="13" t="s">
        <v>728</v>
      </c>
    </row>
    <row r="18" spans="1:40" ht="15.75" customHeight="1">
      <c r="A18" s="3">
        <v>42001</v>
      </c>
      <c r="B18" s="4" t="s">
        <v>0</v>
      </c>
      <c r="C18" s="4" t="s">
        <v>701</v>
      </c>
      <c r="D18" s="4">
        <v>200406</v>
      </c>
      <c r="E18" s="3">
        <v>42059</v>
      </c>
      <c r="F18" s="12">
        <v>42058.799340277779</v>
      </c>
      <c r="G18" s="4">
        <v>2014</v>
      </c>
      <c r="H18" s="4" t="s">
        <v>666</v>
      </c>
      <c r="I18" s="4">
        <v>16323000000</v>
      </c>
      <c r="J18" s="4">
        <v>3895000000</v>
      </c>
      <c r="K18" s="4">
        <v>441000000</v>
      </c>
      <c r="L18" s="4">
        <v>792000000</v>
      </c>
      <c r="M18" s="4">
        <v>-1066000000</v>
      </c>
      <c r="N18" s="4">
        <v>-247000000</v>
      </c>
      <c r="O18" s="4">
        <v>-1120000000</v>
      </c>
      <c r="P18" s="4">
        <v>-33925000000</v>
      </c>
      <c r="Q18" s="4">
        <v>34226000000</v>
      </c>
      <c r="R18" s="4">
        <v>-1914000000</v>
      </c>
      <c r="S18" s="4">
        <v>18471000000</v>
      </c>
      <c r="T18" s="4">
        <v>-3714000000</v>
      </c>
      <c r="U18" s="4">
        <v>-2129000000</v>
      </c>
      <c r="V18" s="4">
        <v>-34913000000</v>
      </c>
      <c r="W18" s="4">
        <v>24119000000</v>
      </c>
      <c r="X18" s="4">
        <v>4332000000</v>
      </c>
      <c r="Y18" s="4">
        <v>-12305000000</v>
      </c>
      <c r="Z18" s="4">
        <v>850000000</v>
      </c>
      <c r="AA18" s="4">
        <v>0</v>
      </c>
      <c r="AB18" s="4">
        <v>-7124000000</v>
      </c>
      <c r="AC18" s="4">
        <v>-7768000000</v>
      </c>
      <c r="AD18" s="4">
        <v>1543000000</v>
      </c>
      <c r="AE18" s="4">
        <v>-12260000000</v>
      </c>
      <c r="AF18" s="4">
        <v>-310000000</v>
      </c>
      <c r="AG18" s="4">
        <v>-6404000000</v>
      </c>
      <c r="AH18" s="4">
        <v>14523000000</v>
      </c>
      <c r="AI18" s="4">
        <v>20927000000</v>
      </c>
      <c r="AJ18" s="4">
        <v>18471000000</v>
      </c>
      <c r="AK18" s="4">
        <v>-3714000000</v>
      </c>
      <c r="AL18" s="4">
        <v>14757000000</v>
      </c>
      <c r="AM18" s="13" t="s">
        <v>729</v>
      </c>
      <c r="AN18" s="13" t="s">
        <v>730</v>
      </c>
    </row>
    <row r="19" spans="1:40" ht="15.75" customHeight="1">
      <c r="A19" s="3">
        <v>41637</v>
      </c>
      <c r="B19" s="4" t="s">
        <v>0</v>
      </c>
      <c r="C19" s="4" t="s">
        <v>701</v>
      </c>
      <c r="D19" s="4">
        <v>200406</v>
      </c>
      <c r="E19" s="3">
        <v>41691</v>
      </c>
      <c r="F19" s="12">
        <v>41691.604062500002</v>
      </c>
      <c r="G19" s="4">
        <v>2013</v>
      </c>
      <c r="H19" s="4" t="s">
        <v>666</v>
      </c>
      <c r="I19" s="4">
        <v>13831000000</v>
      </c>
      <c r="J19" s="4">
        <v>4104000000</v>
      </c>
      <c r="K19" s="4">
        <v>-607000000</v>
      </c>
      <c r="L19" s="4">
        <v>728000000</v>
      </c>
      <c r="M19" s="4">
        <v>-941000000</v>
      </c>
      <c r="N19" s="4">
        <v>-632000000</v>
      </c>
      <c r="O19" s="4">
        <v>-622000000</v>
      </c>
      <c r="P19" s="4">
        <v>-30419000000</v>
      </c>
      <c r="Q19" s="4">
        <v>30732000000</v>
      </c>
      <c r="R19" s="4">
        <v>299000000</v>
      </c>
      <c r="S19" s="4">
        <v>17414000000</v>
      </c>
      <c r="T19" s="4">
        <v>-3595000000</v>
      </c>
      <c r="U19" s="4">
        <v>-835000000</v>
      </c>
      <c r="V19" s="4">
        <v>-18923000000</v>
      </c>
      <c r="W19" s="4">
        <v>18058000000</v>
      </c>
      <c r="X19" s="4">
        <v>192000000</v>
      </c>
      <c r="Y19" s="4">
        <v>-5103000000</v>
      </c>
      <c r="Z19" s="4">
        <v>2028000000</v>
      </c>
      <c r="AA19" s="4">
        <v>0</v>
      </c>
      <c r="AB19" s="4">
        <v>-3538000000</v>
      </c>
      <c r="AC19" s="4">
        <v>-7286000000</v>
      </c>
      <c r="AD19" s="4">
        <v>2705000000</v>
      </c>
      <c r="AE19" s="4">
        <v>-6091000000</v>
      </c>
      <c r="AF19" s="4">
        <v>-204000000</v>
      </c>
      <c r="AG19" s="4">
        <v>6016000000</v>
      </c>
      <c r="AH19" s="4">
        <v>20927000000</v>
      </c>
      <c r="AI19" s="4">
        <v>14911000000</v>
      </c>
      <c r="AJ19" s="4">
        <v>17414000000</v>
      </c>
      <c r="AK19" s="4">
        <v>-3595000000</v>
      </c>
      <c r="AL19" s="4">
        <v>13819000000</v>
      </c>
      <c r="AM19" s="13" t="s">
        <v>731</v>
      </c>
      <c r="AN19" s="13" t="s">
        <v>732</v>
      </c>
    </row>
    <row r="20" spans="1:40" ht="15.75" customHeight="1">
      <c r="A20" s="3">
        <v>41273</v>
      </c>
      <c r="B20" s="4" t="s">
        <v>0</v>
      </c>
      <c r="C20" s="4" t="s">
        <v>701</v>
      </c>
      <c r="D20" s="4">
        <v>200406</v>
      </c>
      <c r="E20" s="3">
        <v>41327</v>
      </c>
      <c r="F20" s="12">
        <v>41326.780694444446</v>
      </c>
      <c r="G20" s="4">
        <v>2012</v>
      </c>
      <c r="H20" s="4" t="s">
        <v>666</v>
      </c>
      <c r="I20" s="4">
        <v>10514000000</v>
      </c>
      <c r="J20" s="4">
        <v>3666000000</v>
      </c>
      <c r="K20" s="4">
        <v>-39000000</v>
      </c>
      <c r="L20" s="4">
        <v>662000000</v>
      </c>
      <c r="M20" s="4">
        <v>-1969000000</v>
      </c>
      <c r="N20" s="4">
        <v>-9000000</v>
      </c>
      <c r="O20" s="4">
        <v>-1000000</v>
      </c>
      <c r="P20" s="4">
        <v>-23813000000</v>
      </c>
      <c r="Q20" s="4">
        <v>21854000000</v>
      </c>
      <c r="R20" s="4">
        <v>2562000000</v>
      </c>
      <c r="S20" s="4">
        <v>15396000000</v>
      </c>
      <c r="T20" s="4">
        <v>-2934000000</v>
      </c>
      <c r="U20" s="4">
        <v>-4486000000</v>
      </c>
      <c r="V20" s="4">
        <v>-13434000000</v>
      </c>
      <c r="W20" s="4">
        <v>14797000000</v>
      </c>
      <c r="X20" s="4">
        <v>1547000000</v>
      </c>
      <c r="Y20" s="4">
        <v>-4510000000</v>
      </c>
      <c r="Z20" s="4">
        <v>-3666000000</v>
      </c>
      <c r="AA20" s="4">
        <v>0</v>
      </c>
      <c r="AB20" s="4">
        <v>-12919000000</v>
      </c>
      <c r="AC20" s="4">
        <v>-6614000000</v>
      </c>
      <c r="AD20" s="4">
        <v>2637000000</v>
      </c>
      <c r="AE20" s="4">
        <v>-20562000000</v>
      </c>
      <c r="AF20" s="4">
        <v>45000000</v>
      </c>
      <c r="AG20" s="4">
        <v>-9631000000</v>
      </c>
      <c r="AH20" s="4">
        <v>14911000000</v>
      </c>
      <c r="AI20" s="4">
        <v>24542000000</v>
      </c>
      <c r="AJ20" s="4">
        <v>15396000000</v>
      </c>
      <c r="AK20" s="4">
        <v>-2934000000</v>
      </c>
      <c r="AL20" s="4">
        <v>12462000000</v>
      </c>
      <c r="AM20" s="13" t="s">
        <v>733</v>
      </c>
      <c r="AN20" s="13" t="s">
        <v>734</v>
      </c>
    </row>
    <row r="21" spans="1:40" ht="15.75" customHeight="1">
      <c r="A21" s="3">
        <v>40909</v>
      </c>
      <c r="B21" s="4" t="s">
        <v>0</v>
      </c>
      <c r="C21" s="4" t="s">
        <v>701</v>
      </c>
      <c r="D21" s="4">
        <v>200406</v>
      </c>
      <c r="E21" s="3">
        <v>40962</v>
      </c>
      <c r="F21" s="12">
        <v>40962.716215277775</v>
      </c>
      <c r="G21" s="4">
        <v>2011</v>
      </c>
      <c r="H21" s="4" t="s">
        <v>666</v>
      </c>
      <c r="I21" s="4">
        <v>9672000000</v>
      </c>
      <c r="J21" s="4">
        <v>3158000000</v>
      </c>
      <c r="K21" s="4">
        <v>-836000000</v>
      </c>
      <c r="L21" s="4">
        <v>621000000</v>
      </c>
      <c r="M21" s="4">
        <v>1651000000</v>
      </c>
      <c r="N21" s="4">
        <v>-915000000</v>
      </c>
      <c r="O21" s="4">
        <v>-715000000</v>
      </c>
      <c r="P21" s="4">
        <v>493000000</v>
      </c>
      <c r="Q21" s="4">
        <v>2788000000</v>
      </c>
      <c r="R21" s="4">
        <v>32000000</v>
      </c>
      <c r="S21" s="4">
        <v>14298000000</v>
      </c>
      <c r="T21" s="4">
        <v>-2893000000</v>
      </c>
      <c r="U21" s="4">
        <v>-2797000000</v>
      </c>
      <c r="V21" s="4">
        <v>-29882000000</v>
      </c>
      <c r="W21" s="4">
        <v>30396000000</v>
      </c>
      <c r="X21" s="4">
        <v>564000000</v>
      </c>
      <c r="Y21" s="4">
        <v>-4612000000</v>
      </c>
      <c r="Z21" s="4">
        <v>2983000000</v>
      </c>
      <c r="AA21" s="4">
        <v>0</v>
      </c>
      <c r="AB21" s="4">
        <v>-2525000000</v>
      </c>
      <c r="AC21" s="4">
        <v>-6156000000</v>
      </c>
      <c r="AD21" s="4">
        <v>1246000000</v>
      </c>
      <c r="AE21" s="4">
        <v>-4452000000</v>
      </c>
      <c r="AF21" s="4">
        <v>-47000000</v>
      </c>
      <c r="AG21" s="4">
        <v>5187000000</v>
      </c>
      <c r="AH21" s="4">
        <v>24542000000</v>
      </c>
      <c r="AI21" s="4">
        <v>19355000000</v>
      </c>
      <c r="AJ21" s="4">
        <v>14298000000</v>
      </c>
      <c r="AK21" s="4">
        <v>-2893000000</v>
      </c>
      <c r="AL21" s="4">
        <v>11405000000</v>
      </c>
      <c r="AM21" s="13" t="s">
        <v>735</v>
      </c>
      <c r="AN21" s="13" t="s">
        <v>736</v>
      </c>
    </row>
    <row r="22" spans="1:40" ht="15.75" customHeight="1">
      <c r="A22" s="3">
        <v>40545</v>
      </c>
      <c r="B22" s="4" t="s">
        <v>0</v>
      </c>
      <c r="C22" s="4" t="s">
        <v>701</v>
      </c>
      <c r="D22" s="4">
        <v>200406</v>
      </c>
      <c r="E22" s="3">
        <v>40599</v>
      </c>
      <c r="F22" s="12">
        <v>40598.908796296295</v>
      </c>
      <c r="G22" s="4">
        <v>2010</v>
      </c>
      <c r="H22" s="4" t="s">
        <v>666</v>
      </c>
      <c r="I22" s="4">
        <v>13334000000</v>
      </c>
      <c r="J22" s="4">
        <v>2939000000</v>
      </c>
      <c r="K22" s="4">
        <v>356000000</v>
      </c>
      <c r="L22" s="4">
        <v>614000000</v>
      </c>
      <c r="M22" s="4">
        <v>-870000000</v>
      </c>
      <c r="N22" s="4">
        <v>-207000000</v>
      </c>
      <c r="O22" s="4">
        <v>-196000000</v>
      </c>
      <c r="P22" s="4">
        <v>20000000</v>
      </c>
      <c r="Q22" s="4">
        <v>-487000000</v>
      </c>
      <c r="R22" s="4">
        <v>12000000</v>
      </c>
      <c r="S22" s="4">
        <v>16385000000</v>
      </c>
      <c r="T22" s="4">
        <v>-2384000000</v>
      </c>
      <c r="U22" s="4">
        <v>-1269000000</v>
      </c>
      <c r="V22" s="4">
        <v>-15788000000</v>
      </c>
      <c r="W22" s="4">
        <v>11101000000</v>
      </c>
      <c r="X22" s="4">
        <v>486000000</v>
      </c>
      <c r="Y22" s="4">
        <v>-7854000000</v>
      </c>
      <c r="Z22" s="4">
        <v>2395000000</v>
      </c>
      <c r="AA22" s="4">
        <v>0</v>
      </c>
      <c r="AB22" s="4">
        <v>-2797000000</v>
      </c>
      <c r="AC22" s="4">
        <v>-5804000000</v>
      </c>
      <c r="AD22" s="4">
        <v>1226000000</v>
      </c>
      <c r="AE22" s="4">
        <v>-4980000000</v>
      </c>
      <c r="AF22" s="4">
        <v>-6000000</v>
      </c>
      <c r="AG22" s="4">
        <v>3545000000</v>
      </c>
      <c r="AH22" s="4">
        <v>19355000000</v>
      </c>
      <c r="AI22" s="4">
        <v>15810000000</v>
      </c>
      <c r="AJ22" s="4">
        <v>16385000000</v>
      </c>
      <c r="AK22" s="4">
        <v>-2384000000</v>
      </c>
      <c r="AL22" s="4">
        <v>14001000000</v>
      </c>
      <c r="AM22" s="13" t="s">
        <v>737</v>
      </c>
      <c r="AN22" s="13" t="s">
        <v>738</v>
      </c>
    </row>
    <row r="23" spans="1:40" ht="15.75" customHeight="1">
      <c r="A23" s="3">
        <v>40181</v>
      </c>
      <c r="B23" s="4" t="s">
        <v>0</v>
      </c>
      <c r="C23" s="4" t="s">
        <v>701</v>
      </c>
      <c r="D23" s="4">
        <v>200406</v>
      </c>
      <c r="E23" s="3">
        <v>40238</v>
      </c>
      <c r="F23" s="12">
        <v>40238.701412037037</v>
      </c>
      <c r="G23" s="4">
        <v>2009</v>
      </c>
      <c r="H23" s="4" t="s">
        <v>666</v>
      </c>
      <c r="I23" s="4">
        <v>12266000000</v>
      </c>
      <c r="J23" s="4">
        <v>2774000000</v>
      </c>
      <c r="K23" s="4">
        <v>-436000000</v>
      </c>
      <c r="L23" s="4">
        <v>628000000</v>
      </c>
      <c r="M23" s="4">
        <v>1281000000</v>
      </c>
      <c r="N23" s="4">
        <v>453000000</v>
      </c>
      <c r="O23" s="4">
        <v>95000000</v>
      </c>
      <c r="P23" s="4">
        <v>-507000000</v>
      </c>
      <c r="Q23" s="4">
        <v>1240000000</v>
      </c>
      <c r="R23" s="4">
        <v>58000000</v>
      </c>
      <c r="S23" s="4">
        <v>16571000000</v>
      </c>
      <c r="T23" s="4">
        <v>-2365000000</v>
      </c>
      <c r="U23" s="4">
        <v>-2470000000</v>
      </c>
      <c r="V23" s="4">
        <v>-10040000000</v>
      </c>
      <c r="W23" s="4">
        <v>7232000000</v>
      </c>
      <c r="X23" s="4">
        <v>45000000</v>
      </c>
      <c r="Y23" s="4">
        <v>-7598000000</v>
      </c>
      <c r="Z23" s="4">
        <v>2483000000</v>
      </c>
      <c r="AA23" s="4">
        <v>0</v>
      </c>
      <c r="AB23" s="4">
        <v>-2130000000</v>
      </c>
      <c r="AC23" s="4">
        <v>-5327000000</v>
      </c>
      <c r="AD23" s="4">
        <v>882000000</v>
      </c>
      <c r="AE23" s="4">
        <v>-4092000000</v>
      </c>
      <c r="AF23" s="4">
        <v>161000000</v>
      </c>
      <c r="AG23" s="4">
        <v>5042000000</v>
      </c>
      <c r="AH23" s="4">
        <v>15810000000</v>
      </c>
      <c r="AI23" s="4">
        <v>10768000000</v>
      </c>
      <c r="AJ23" s="4">
        <v>16571000000</v>
      </c>
      <c r="AK23" s="4">
        <v>-2365000000</v>
      </c>
      <c r="AL23" s="4">
        <v>14206000000</v>
      </c>
      <c r="AM23" s="13" t="s">
        <v>739</v>
      </c>
      <c r="AN23" s="13" t="s">
        <v>740</v>
      </c>
    </row>
    <row r="24" spans="1:40" ht="15.75" customHeight="1">
      <c r="A24" s="3">
        <v>39810</v>
      </c>
      <c r="B24" s="4" t="s">
        <v>0</v>
      </c>
      <c r="C24" s="4" t="s">
        <v>701</v>
      </c>
      <c r="D24" s="4">
        <v>200406</v>
      </c>
      <c r="E24" s="3">
        <v>39864</v>
      </c>
      <c r="F24" s="12">
        <v>39864.6796875</v>
      </c>
      <c r="G24" s="4">
        <v>2008</v>
      </c>
      <c r="H24" s="4" t="s">
        <v>666</v>
      </c>
      <c r="I24" s="4">
        <v>12949000000</v>
      </c>
      <c r="J24" s="4">
        <v>2832000000</v>
      </c>
      <c r="K24" s="4">
        <v>22000000</v>
      </c>
      <c r="L24" s="4">
        <v>627000000</v>
      </c>
      <c r="M24" s="4">
        <v>-1725000000</v>
      </c>
      <c r="N24" s="4">
        <v>-736000000</v>
      </c>
      <c r="O24" s="4">
        <v>-101000000</v>
      </c>
      <c r="P24" s="4">
        <v>-272000000</v>
      </c>
      <c r="Q24" s="4">
        <v>-616000000</v>
      </c>
      <c r="R24" s="4">
        <v>267000000</v>
      </c>
      <c r="S24" s="4">
        <v>14972000000</v>
      </c>
      <c r="T24" s="4">
        <v>-3066000000</v>
      </c>
      <c r="U24" s="4">
        <v>-1214000000</v>
      </c>
      <c r="V24" s="4">
        <v>-3668000000</v>
      </c>
      <c r="W24" s="4">
        <v>3059000000</v>
      </c>
      <c r="X24" s="4">
        <v>702000000</v>
      </c>
      <c r="Y24" s="4">
        <v>-4187000000</v>
      </c>
      <c r="Z24" s="4">
        <v>2725000000</v>
      </c>
      <c r="AA24" s="4">
        <v>0</v>
      </c>
      <c r="AB24" s="4">
        <v>-6651000000</v>
      </c>
      <c r="AC24" s="4">
        <v>-5024000000</v>
      </c>
      <c r="AD24" s="4">
        <v>1486000000</v>
      </c>
      <c r="AE24" s="4">
        <v>-7464000000</v>
      </c>
      <c r="AF24" s="4">
        <v>-323000000</v>
      </c>
      <c r="AG24" s="4">
        <v>2998000000</v>
      </c>
      <c r="AH24" s="4">
        <v>10768000000</v>
      </c>
      <c r="AI24" s="4">
        <v>7770000000</v>
      </c>
      <c r="AJ24" s="4">
        <v>14972000000</v>
      </c>
      <c r="AK24" s="4">
        <v>-3066000000</v>
      </c>
      <c r="AL24" s="4">
        <v>11906000000</v>
      </c>
      <c r="AM24" s="13" t="s">
        <v>741</v>
      </c>
      <c r="AN24" s="13" t="s">
        <v>742</v>
      </c>
    </row>
    <row r="25" spans="1:40" ht="15.75" customHeight="1">
      <c r="A25" s="3">
        <v>39446</v>
      </c>
      <c r="B25" s="4" t="s">
        <v>0</v>
      </c>
      <c r="C25" s="4" t="s">
        <v>701</v>
      </c>
      <c r="D25" s="4">
        <v>200406</v>
      </c>
      <c r="E25" s="3">
        <v>39504</v>
      </c>
      <c r="F25" s="12">
        <v>39504.694236111114</v>
      </c>
      <c r="G25" s="4">
        <v>2007</v>
      </c>
      <c r="H25" s="4" t="s">
        <v>666</v>
      </c>
      <c r="I25" s="4">
        <v>10576000000</v>
      </c>
      <c r="J25" s="4">
        <v>2777000000</v>
      </c>
      <c r="K25" s="4">
        <v>-1762000000</v>
      </c>
      <c r="L25" s="4">
        <v>0</v>
      </c>
      <c r="M25" s="4">
        <v>1453000000</v>
      </c>
      <c r="N25" s="4">
        <v>0</v>
      </c>
      <c r="O25" s="4">
        <v>14000000</v>
      </c>
      <c r="P25" s="4">
        <v>0</v>
      </c>
      <c r="Q25" s="4">
        <v>1439000000</v>
      </c>
      <c r="R25" s="4">
        <v>1398000000</v>
      </c>
      <c r="S25" s="4">
        <v>15249000000</v>
      </c>
      <c r="T25" s="4">
        <v>-3310000000</v>
      </c>
      <c r="U25" s="4">
        <v>-1388000000</v>
      </c>
      <c r="V25" s="4">
        <v>-9659000000</v>
      </c>
      <c r="W25" s="4">
        <v>7988000000</v>
      </c>
      <c r="X25" s="4">
        <v>230000000</v>
      </c>
      <c r="Y25" s="4">
        <v>-6139000000</v>
      </c>
      <c r="Z25" s="4">
        <v>3017000000</v>
      </c>
      <c r="AA25" s="4">
        <v>1562000000</v>
      </c>
      <c r="AB25" s="4">
        <v>-5607000000</v>
      </c>
      <c r="AC25" s="4">
        <v>-4670000000</v>
      </c>
      <c r="AD25" s="4">
        <v>1562000000</v>
      </c>
      <c r="AE25" s="4">
        <v>-5698000000</v>
      </c>
      <c r="AF25" s="4">
        <v>275000000</v>
      </c>
      <c r="AG25" s="4">
        <v>3687000000</v>
      </c>
      <c r="AH25" s="4">
        <v>7770000000</v>
      </c>
      <c r="AI25" s="4">
        <v>4083000000</v>
      </c>
      <c r="AJ25" s="4">
        <v>15249000000</v>
      </c>
      <c r="AK25" s="4">
        <v>-3310000000</v>
      </c>
      <c r="AL25" s="4">
        <v>11939000000</v>
      </c>
      <c r="AM25" s="13" t="s">
        <v>743</v>
      </c>
      <c r="AN25" s="13" t="s">
        <v>744</v>
      </c>
    </row>
    <row r="26" spans="1:40" ht="15.75" customHeight="1">
      <c r="A26" s="3">
        <v>39082</v>
      </c>
      <c r="B26" s="4" t="s">
        <v>0</v>
      </c>
      <c r="C26" s="4" t="s">
        <v>701</v>
      </c>
      <c r="D26" s="4">
        <v>200406</v>
      </c>
      <c r="E26" s="3">
        <v>39134</v>
      </c>
      <c r="F26" s="12">
        <v>39134.723969907405</v>
      </c>
      <c r="G26" s="4">
        <v>2006</v>
      </c>
      <c r="H26" s="4" t="s">
        <v>666</v>
      </c>
      <c r="I26" s="4">
        <v>11053000000</v>
      </c>
      <c r="J26" s="4">
        <v>2177000000</v>
      </c>
      <c r="K26" s="4">
        <v>-1168000000</v>
      </c>
      <c r="L26" s="4">
        <v>0</v>
      </c>
      <c r="M26" s="4">
        <v>982000000</v>
      </c>
      <c r="N26" s="4">
        <v>0</v>
      </c>
      <c r="O26" s="4">
        <v>-210000000</v>
      </c>
      <c r="P26" s="4">
        <v>0</v>
      </c>
      <c r="Q26" s="4">
        <v>1192000000</v>
      </c>
      <c r="R26" s="4">
        <v>645000000</v>
      </c>
      <c r="S26" s="4">
        <v>14248000000</v>
      </c>
      <c r="T26" s="4">
        <v>-2738000000</v>
      </c>
      <c r="U26" s="4">
        <v>-18023000000</v>
      </c>
      <c r="V26" s="4">
        <v>-467000000</v>
      </c>
      <c r="W26" s="4">
        <v>426000000</v>
      </c>
      <c r="X26" s="4">
        <v>511000000</v>
      </c>
      <c r="Y26" s="4">
        <v>-20291000000</v>
      </c>
      <c r="Z26" s="4">
        <v>3745000000</v>
      </c>
      <c r="AA26" s="4">
        <v>1135000000</v>
      </c>
      <c r="AB26" s="4">
        <v>-6722000000</v>
      </c>
      <c r="AC26" s="4">
        <v>-4267000000</v>
      </c>
      <c r="AD26" s="4">
        <v>0</v>
      </c>
      <c r="AE26" s="4">
        <v>-6109000000</v>
      </c>
      <c r="AF26" s="4">
        <v>180000000</v>
      </c>
      <c r="AG26" s="4">
        <v>-11972000000</v>
      </c>
      <c r="AH26" s="4">
        <v>4083000000</v>
      </c>
      <c r="AI26" s="4">
        <v>16055000000</v>
      </c>
      <c r="AJ26" s="4">
        <v>14248000000</v>
      </c>
      <c r="AK26" s="4">
        <v>-2738000000</v>
      </c>
      <c r="AL26" s="4">
        <v>11510000000</v>
      </c>
      <c r="AM26" s="13" t="s">
        <v>745</v>
      </c>
      <c r="AN26" s="13" t="s">
        <v>746</v>
      </c>
    </row>
    <row r="27" spans="1:40" ht="15.75" customHeight="1">
      <c r="A27" s="3">
        <v>38718</v>
      </c>
      <c r="B27" s="4" t="s">
        <v>0</v>
      </c>
      <c r="C27" s="4" t="s">
        <v>701</v>
      </c>
      <c r="D27" s="4">
        <v>200406</v>
      </c>
      <c r="E27" s="3">
        <v>38790</v>
      </c>
      <c r="F27" s="12">
        <v>38790.67728009259</v>
      </c>
      <c r="G27" s="4">
        <v>2005</v>
      </c>
      <c r="H27" s="4" t="s">
        <v>666</v>
      </c>
      <c r="I27" s="4">
        <v>10411000000</v>
      </c>
      <c r="J27" s="4">
        <v>2093000000</v>
      </c>
      <c r="K27" s="4">
        <v>-46000000</v>
      </c>
      <c r="L27" s="4">
        <v>0</v>
      </c>
      <c r="M27" s="4">
        <v>-912000000</v>
      </c>
      <c r="N27" s="4">
        <v>0</v>
      </c>
      <c r="O27" s="4">
        <v>-396000000</v>
      </c>
      <c r="P27" s="4">
        <v>0</v>
      </c>
      <c r="Q27" s="4">
        <v>-516000000</v>
      </c>
      <c r="R27" s="4">
        <v>331000000</v>
      </c>
      <c r="S27" s="4">
        <v>11877000000</v>
      </c>
      <c r="T27" s="4">
        <v>-2632000000</v>
      </c>
      <c r="U27" s="4">
        <v>-987000000</v>
      </c>
      <c r="V27" s="4">
        <v>-5660000000</v>
      </c>
      <c r="W27" s="4">
        <v>9187000000</v>
      </c>
      <c r="X27" s="4">
        <v>-187000000</v>
      </c>
      <c r="Y27" s="4">
        <v>-279000000</v>
      </c>
      <c r="Z27" s="4">
        <v>293000000</v>
      </c>
      <c r="AA27" s="4">
        <v>774000000</v>
      </c>
      <c r="AB27" s="4">
        <v>-1717000000</v>
      </c>
      <c r="AC27" s="4">
        <v>-3793000000</v>
      </c>
      <c r="AD27" s="4">
        <v>0</v>
      </c>
      <c r="AE27" s="4">
        <v>-4521000000</v>
      </c>
      <c r="AF27" s="4">
        <v>-225000000</v>
      </c>
      <c r="AG27" s="4">
        <v>6852000000</v>
      </c>
      <c r="AH27" s="4">
        <v>16055000000</v>
      </c>
      <c r="AI27" s="4">
        <v>9203000000</v>
      </c>
      <c r="AJ27" s="4">
        <v>11877000000</v>
      </c>
      <c r="AK27" s="4">
        <v>-2632000000</v>
      </c>
      <c r="AL27" s="4">
        <v>9245000000</v>
      </c>
      <c r="AM27" s="13" t="s">
        <v>747</v>
      </c>
      <c r="AN27" s="13" t="s">
        <v>748</v>
      </c>
    </row>
    <row r="28" spans="1:40" ht="15.75" customHeight="1">
      <c r="A28" s="3">
        <v>38354</v>
      </c>
      <c r="B28" s="4" t="s">
        <v>0</v>
      </c>
      <c r="C28" s="4" t="s">
        <v>701</v>
      </c>
      <c r="D28" s="4">
        <v>200406</v>
      </c>
      <c r="E28" s="3">
        <v>38426</v>
      </c>
      <c r="F28" s="12">
        <v>38426.685277777775</v>
      </c>
      <c r="G28" s="4">
        <v>2004</v>
      </c>
      <c r="H28" s="4" t="s">
        <v>666</v>
      </c>
      <c r="I28" s="4">
        <v>8509000000</v>
      </c>
      <c r="J28" s="4">
        <v>2124000000</v>
      </c>
      <c r="K28" s="4">
        <v>-498000000</v>
      </c>
      <c r="L28" s="4">
        <v>0</v>
      </c>
      <c r="M28" s="4">
        <v>975000000</v>
      </c>
      <c r="N28" s="4">
        <v>0</v>
      </c>
      <c r="O28" s="4">
        <v>11000000</v>
      </c>
      <c r="P28" s="4">
        <v>0</v>
      </c>
      <c r="Q28" s="4">
        <v>964000000</v>
      </c>
      <c r="R28" s="4">
        <v>21000000</v>
      </c>
      <c r="S28" s="4">
        <v>11131000000</v>
      </c>
      <c r="T28" s="4">
        <v>-2175000000</v>
      </c>
      <c r="U28" s="4">
        <v>-580000000</v>
      </c>
      <c r="V28" s="4">
        <v>-11617000000</v>
      </c>
      <c r="W28" s="4">
        <v>12061000000</v>
      </c>
      <c r="X28" s="4">
        <v>-36000000</v>
      </c>
      <c r="Y28" s="4">
        <v>-2347000000</v>
      </c>
      <c r="Z28" s="4">
        <v>-1155000000</v>
      </c>
      <c r="AA28" s="4">
        <v>684000000</v>
      </c>
      <c r="AB28" s="4">
        <v>-1384000000</v>
      </c>
      <c r="AC28" s="4">
        <v>-3251000000</v>
      </c>
      <c r="AD28" s="4">
        <v>-42000000</v>
      </c>
      <c r="AE28" s="4">
        <v>-5148000000</v>
      </c>
      <c r="AF28" s="4">
        <v>190000000</v>
      </c>
      <c r="AG28" s="4">
        <v>3826000000</v>
      </c>
      <c r="AH28" s="4">
        <v>9203000000</v>
      </c>
      <c r="AI28" s="4">
        <v>5377000000</v>
      </c>
      <c r="AJ28" s="4">
        <v>11131000000</v>
      </c>
      <c r="AK28" s="4">
        <v>-2175000000</v>
      </c>
      <c r="AL28" s="4">
        <v>8956000000</v>
      </c>
      <c r="AM28" s="13" t="s">
        <v>749</v>
      </c>
      <c r="AN28" s="13" t="s">
        <v>750</v>
      </c>
    </row>
    <row r="29" spans="1:40" ht="15.75" customHeight="1">
      <c r="A29" s="3">
        <v>37983</v>
      </c>
      <c r="B29" s="4" t="s">
        <v>0</v>
      </c>
      <c r="C29" s="4" t="s">
        <v>701</v>
      </c>
      <c r="D29" s="4">
        <v>200406</v>
      </c>
      <c r="E29" s="3">
        <v>38057</v>
      </c>
      <c r="F29" s="12">
        <v>38057.371979166666</v>
      </c>
      <c r="G29" s="4">
        <v>2003</v>
      </c>
      <c r="H29" s="4" t="s">
        <v>666</v>
      </c>
      <c r="I29" s="4">
        <v>7197000000</v>
      </c>
      <c r="J29" s="4">
        <v>1869000000</v>
      </c>
      <c r="K29" s="4">
        <v>-720000000</v>
      </c>
      <c r="L29" s="4">
        <v>0</v>
      </c>
      <c r="M29" s="4">
        <v>1325000000</v>
      </c>
      <c r="N29" s="4">
        <v>0</v>
      </c>
      <c r="O29" s="4">
        <v>39000000</v>
      </c>
      <c r="P29" s="4">
        <v>0</v>
      </c>
      <c r="Q29" s="4">
        <v>1286000000</v>
      </c>
      <c r="R29" s="4">
        <v>924000000</v>
      </c>
      <c r="S29" s="4">
        <v>10595000000</v>
      </c>
      <c r="T29" s="4">
        <v>-2262000000</v>
      </c>
      <c r="U29" s="4">
        <v>-2812000000</v>
      </c>
      <c r="V29" s="4">
        <v>-7590000000</v>
      </c>
      <c r="W29" s="4">
        <v>8062000000</v>
      </c>
      <c r="X29" s="4">
        <v>76000000</v>
      </c>
      <c r="Y29" s="4">
        <v>-4526000000</v>
      </c>
      <c r="Z29" s="4">
        <v>-245000000</v>
      </c>
      <c r="AA29" s="4">
        <v>311000000</v>
      </c>
      <c r="AB29" s="4">
        <v>-1183000000</v>
      </c>
      <c r="AC29" s="4">
        <v>-2746000000</v>
      </c>
      <c r="AD29" s="4">
        <v>0</v>
      </c>
      <c r="AE29" s="4">
        <v>-3863000000</v>
      </c>
      <c r="AF29" s="4">
        <v>277000000</v>
      </c>
      <c r="AG29" s="4">
        <v>2483000000</v>
      </c>
      <c r="AH29" s="4">
        <v>5377000000</v>
      </c>
      <c r="AI29" s="4">
        <v>2894000000</v>
      </c>
      <c r="AJ29" s="4">
        <v>10595000000</v>
      </c>
      <c r="AK29" s="4">
        <v>-2262000000</v>
      </c>
      <c r="AL29" s="4">
        <v>8333000000</v>
      </c>
      <c r="AM29" s="13" t="s">
        <v>751</v>
      </c>
      <c r="AN29" s="13" t="s">
        <v>752</v>
      </c>
    </row>
    <row r="30" spans="1:40" ht="15.75" customHeight="1">
      <c r="A30" s="3">
        <v>37619</v>
      </c>
      <c r="B30" s="4" t="s">
        <v>0</v>
      </c>
      <c r="C30" s="4" t="s">
        <v>701</v>
      </c>
      <c r="D30" s="4">
        <v>200406</v>
      </c>
      <c r="E30" s="3">
        <v>37698</v>
      </c>
      <c r="F30" s="12">
        <v>37698.671111111114</v>
      </c>
      <c r="G30" s="4">
        <v>2002</v>
      </c>
      <c r="H30" s="4" t="s">
        <v>666</v>
      </c>
      <c r="I30" s="4">
        <v>6597000000</v>
      </c>
      <c r="J30" s="4">
        <v>1662000000</v>
      </c>
      <c r="K30" s="4">
        <v>-74000000</v>
      </c>
      <c r="L30" s="4">
        <v>0</v>
      </c>
      <c r="M30" s="4">
        <v>-192000000</v>
      </c>
      <c r="N30" s="4">
        <v>0</v>
      </c>
      <c r="O30" s="4">
        <v>-109000000</v>
      </c>
      <c r="P30" s="4">
        <v>0</v>
      </c>
      <c r="Q30" s="4">
        <v>-83000000</v>
      </c>
      <c r="R30" s="4">
        <v>183000000</v>
      </c>
      <c r="S30" s="4">
        <v>8176000000</v>
      </c>
      <c r="T30" s="4">
        <v>-2099000000</v>
      </c>
      <c r="U30" s="4">
        <v>-478000000</v>
      </c>
      <c r="V30" s="4">
        <v>-6923000000</v>
      </c>
      <c r="W30" s="4">
        <v>7353000000</v>
      </c>
      <c r="X30" s="4">
        <v>-50000000</v>
      </c>
      <c r="Y30" s="4">
        <v>-2197000000</v>
      </c>
      <c r="Z30" s="4">
        <v>1576000000</v>
      </c>
      <c r="AA30" s="4">
        <v>390000000</v>
      </c>
      <c r="AB30" s="4">
        <v>-6538000000</v>
      </c>
      <c r="AC30" s="4">
        <v>-2381000000</v>
      </c>
      <c r="AD30" s="4">
        <v>0</v>
      </c>
      <c r="AE30" s="4">
        <v>-6953000000</v>
      </c>
      <c r="AF30" s="4">
        <v>110000000</v>
      </c>
      <c r="AG30" s="4">
        <v>-864000000</v>
      </c>
      <c r="AH30" s="4">
        <v>2894000000</v>
      </c>
      <c r="AI30" s="4">
        <v>3758000000</v>
      </c>
      <c r="AJ30" s="4">
        <v>8176000000</v>
      </c>
      <c r="AK30" s="4">
        <v>-2099000000</v>
      </c>
      <c r="AL30" s="4">
        <v>6077000000</v>
      </c>
      <c r="AM30" s="13" t="s">
        <v>753</v>
      </c>
      <c r="AN30" s="13" t="s">
        <v>754</v>
      </c>
    </row>
    <row r="31" spans="1:40" ht="15.75" customHeight="1">
      <c r="A31" s="3">
        <v>37255</v>
      </c>
      <c r="B31" s="4" t="s">
        <v>0</v>
      </c>
      <c r="C31" s="4" t="s">
        <v>701</v>
      </c>
      <c r="D31" s="4">
        <v>200406</v>
      </c>
      <c r="E31" s="3">
        <v>37335</v>
      </c>
      <c r="F31" s="12">
        <v>37335</v>
      </c>
      <c r="G31" s="4">
        <v>2001</v>
      </c>
      <c r="H31" s="4" t="s">
        <v>666</v>
      </c>
      <c r="I31" s="4">
        <v>5668000000</v>
      </c>
      <c r="J31" s="4">
        <v>1605000000</v>
      </c>
      <c r="K31" s="4">
        <v>-106000000</v>
      </c>
      <c r="L31" s="4">
        <v>0</v>
      </c>
      <c r="M31" s="4">
        <v>1493000000</v>
      </c>
      <c r="N31" s="4">
        <v>0</v>
      </c>
      <c r="O31" s="4">
        <v>-167000000</v>
      </c>
      <c r="P31" s="4">
        <v>0</v>
      </c>
      <c r="Q31" s="4">
        <v>1660000000</v>
      </c>
      <c r="R31" s="4">
        <v>204000000</v>
      </c>
      <c r="S31" s="4">
        <v>8864000000</v>
      </c>
      <c r="T31" s="4">
        <v>-1731000000</v>
      </c>
      <c r="U31" s="4">
        <v>-225000000</v>
      </c>
      <c r="V31" s="4">
        <v>-8188000000</v>
      </c>
      <c r="W31" s="4">
        <v>5967000000</v>
      </c>
      <c r="X31" s="4">
        <v>84000000</v>
      </c>
      <c r="Y31" s="4">
        <v>-4093000000</v>
      </c>
      <c r="Z31" s="4">
        <v>-1148000000</v>
      </c>
      <c r="AA31" s="4">
        <v>514000000</v>
      </c>
      <c r="AB31" s="4">
        <v>-2570000000</v>
      </c>
      <c r="AC31" s="4">
        <v>-2047000000</v>
      </c>
      <c r="AD31" s="4">
        <v>0</v>
      </c>
      <c r="AE31" s="4">
        <v>-5251000000</v>
      </c>
      <c r="AF31" s="4">
        <v>-40000000</v>
      </c>
      <c r="AG31" s="4">
        <v>-520000000</v>
      </c>
      <c r="AH31" s="4">
        <v>3758000000</v>
      </c>
      <c r="AI31" s="4">
        <v>4278000000</v>
      </c>
      <c r="AJ31" s="4">
        <v>8864000000</v>
      </c>
      <c r="AK31" s="4">
        <v>-1731000000</v>
      </c>
      <c r="AL31" s="4">
        <v>7133000000</v>
      </c>
      <c r="AM31" s="13" t="s">
        <v>755</v>
      </c>
      <c r="AN31" s="13" t="s">
        <v>756</v>
      </c>
    </row>
    <row r="32" spans="1:40" ht="15.75" customHeight="1">
      <c r="A32" s="3">
        <v>36891</v>
      </c>
      <c r="B32" s="4" t="s">
        <v>0</v>
      </c>
      <c r="C32" s="4" t="s">
        <v>701</v>
      </c>
      <c r="D32" s="4">
        <v>200406</v>
      </c>
      <c r="E32" s="3">
        <v>37070</v>
      </c>
      <c r="F32" s="12">
        <v>37070</v>
      </c>
      <c r="G32" s="4">
        <v>2000</v>
      </c>
      <c r="H32" s="4" t="s">
        <v>666</v>
      </c>
      <c r="I32" s="4">
        <v>4800000000</v>
      </c>
      <c r="J32" s="4">
        <v>1515000000</v>
      </c>
      <c r="K32" s="4">
        <v>-167000000</v>
      </c>
      <c r="L32" s="4">
        <v>0</v>
      </c>
      <c r="M32" s="4">
        <v>328000000</v>
      </c>
      <c r="N32" s="4">
        <v>0</v>
      </c>
      <c r="O32" s="4">
        <v>125000000</v>
      </c>
      <c r="P32" s="4">
        <v>0</v>
      </c>
      <c r="Q32" s="4">
        <v>203000000</v>
      </c>
      <c r="R32" s="4">
        <v>87000000</v>
      </c>
      <c r="S32" s="4">
        <v>6563000000</v>
      </c>
      <c r="T32" s="4">
        <v>-1646000000</v>
      </c>
      <c r="U32" s="4">
        <v>-68000000</v>
      </c>
      <c r="V32" s="4">
        <v>-5383000000</v>
      </c>
      <c r="W32" s="4">
        <v>4670000000</v>
      </c>
      <c r="X32" s="4">
        <v>59000000</v>
      </c>
      <c r="Y32" s="4">
        <v>-2368000000</v>
      </c>
      <c r="Z32" s="4">
        <v>-115000000</v>
      </c>
      <c r="AA32" s="4">
        <v>387000000</v>
      </c>
      <c r="AB32" s="4">
        <v>-973000000</v>
      </c>
      <c r="AC32" s="4">
        <v>-1724000000</v>
      </c>
      <c r="AD32" s="4">
        <v>-675000000</v>
      </c>
      <c r="AE32" s="4">
        <v>-3100000000</v>
      </c>
      <c r="AF32" s="4">
        <v>-47000000</v>
      </c>
      <c r="AG32" s="4">
        <v>1048000000</v>
      </c>
      <c r="AH32" s="4">
        <v>3411000000</v>
      </c>
      <c r="AI32" s="4">
        <v>2363000000</v>
      </c>
      <c r="AJ32" s="4">
        <v>6563000000</v>
      </c>
      <c r="AK32" s="4">
        <v>-1646000000</v>
      </c>
      <c r="AL32" s="4">
        <v>4917000000</v>
      </c>
      <c r="AM32" s="13" t="s">
        <v>757</v>
      </c>
      <c r="AN32" s="13" t="s">
        <v>758</v>
      </c>
    </row>
    <row r="33" spans="1:40" ht="15.75" customHeight="1">
      <c r="A33" s="3">
        <v>36527</v>
      </c>
      <c r="B33" s="4" t="s">
        <v>0</v>
      </c>
      <c r="C33" s="4" t="s">
        <v>701</v>
      </c>
      <c r="D33" s="4">
        <v>200406</v>
      </c>
      <c r="E33" s="3">
        <v>36616</v>
      </c>
      <c r="F33" s="12">
        <v>36616</v>
      </c>
      <c r="G33" s="4">
        <v>1999</v>
      </c>
      <c r="H33" s="4" t="s">
        <v>666</v>
      </c>
      <c r="I33" s="4">
        <v>4167000000</v>
      </c>
      <c r="J33" s="4">
        <v>1444000000</v>
      </c>
      <c r="K33" s="4">
        <v>-7000000</v>
      </c>
      <c r="L33" s="4">
        <v>0</v>
      </c>
      <c r="M33" s="4">
        <v>62000000</v>
      </c>
      <c r="N33" s="4">
        <v>0</v>
      </c>
      <c r="O33" s="4">
        <v>-333000000</v>
      </c>
      <c r="P33" s="4">
        <v>0</v>
      </c>
      <c r="Q33" s="4">
        <v>395000000</v>
      </c>
      <c r="R33" s="4">
        <v>11000000</v>
      </c>
      <c r="S33" s="4">
        <v>5677000000</v>
      </c>
      <c r="T33" s="4">
        <v>-1999000000</v>
      </c>
      <c r="U33" s="4">
        <v>35000000</v>
      </c>
      <c r="V33" s="4">
        <v>-3538000000</v>
      </c>
      <c r="W33" s="4">
        <v>2817000000</v>
      </c>
      <c r="X33" s="4">
        <v>-257000000</v>
      </c>
      <c r="Y33" s="4">
        <v>-2942000000</v>
      </c>
      <c r="Z33" s="4">
        <v>-249000000</v>
      </c>
      <c r="AA33" s="4">
        <v>221000000</v>
      </c>
      <c r="AB33" s="4">
        <v>-840000000</v>
      </c>
      <c r="AC33" s="4">
        <v>-1479000000</v>
      </c>
      <c r="AD33" s="4">
        <v>0</v>
      </c>
      <c r="AE33" s="4">
        <v>-2294000000</v>
      </c>
      <c r="AF33" s="4">
        <v>-72000000</v>
      </c>
      <c r="AG33" s="4">
        <v>369000000</v>
      </c>
      <c r="AH33" s="4">
        <v>2363000000</v>
      </c>
      <c r="AI33" s="4">
        <v>1994000000</v>
      </c>
      <c r="AJ33" s="4">
        <v>5677000000</v>
      </c>
      <c r="AK33" s="4">
        <v>-1999000000</v>
      </c>
      <c r="AL33" s="4">
        <v>3678000000</v>
      </c>
      <c r="AM33" s="13" t="s">
        <v>759</v>
      </c>
      <c r="AN33" s="13" t="s">
        <v>760</v>
      </c>
    </row>
    <row r="34" spans="1:40" ht="15.75" customHeight="1">
      <c r="A34" s="3">
        <v>36163</v>
      </c>
      <c r="B34" s="4" t="s">
        <v>0</v>
      </c>
      <c r="C34" s="4" t="s">
        <v>701</v>
      </c>
      <c r="D34" s="4">
        <v>200406</v>
      </c>
      <c r="E34" s="3">
        <v>36251</v>
      </c>
      <c r="F34" s="12">
        <v>36251</v>
      </c>
      <c r="G34" s="4">
        <v>1998</v>
      </c>
      <c r="H34" s="4" t="s">
        <v>666</v>
      </c>
      <c r="I34" s="4">
        <v>3059000000</v>
      </c>
      <c r="J34" s="4">
        <v>1246000000</v>
      </c>
      <c r="K34" s="4">
        <v>-239000000</v>
      </c>
      <c r="L34" s="4">
        <v>0</v>
      </c>
      <c r="M34" s="4">
        <v>656000000</v>
      </c>
      <c r="N34" s="4">
        <v>0</v>
      </c>
      <c r="O34" s="4">
        <v>-80000000</v>
      </c>
      <c r="P34" s="4">
        <v>0</v>
      </c>
      <c r="Q34" s="4">
        <v>736000000</v>
      </c>
      <c r="R34" s="4">
        <v>164000000</v>
      </c>
      <c r="S34" s="4">
        <v>4886000000</v>
      </c>
      <c r="T34" s="4">
        <v>-4941000000</v>
      </c>
      <c r="U34" s="4">
        <v>0</v>
      </c>
      <c r="V34" s="4">
        <v>-769000000</v>
      </c>
      <c r="W34" s="4">
        <v>0</v>
      </c>
      <c r="X34" s="4">
        <v>71000000</v>
      </c>
      <c r="Y34" s="4">
        <v>-5639000000</v>
      </c>
      <c r="Z34" s="4">
        <v>2262000000</v>
      </c>
      <c r="AA34" s="4">
        <v>178000000</v>
      </c>
      <c r="AB34" s="4">
        <v>-930000000</v>
      </c>
      <c r="AC34" s="4">
        <v>-1305000000</v>
      </c>
      <c r="AD34" s="4">
        <v>0</v>
      </c>
      <c r="AE34" s="4">
        <v>-98000000</v>
      </c>
      <c r="AF34" s="4">
        <v>25000000</v>
      </c>
      <c r="AG34" s="4">
        <v>-826000000</v>
      </c>
      <c r="AH34" s="4">
        <v>1927000000</v>
      </c>
      <c r="AI34" s="4">
        <v>2753000000</v>
      </c>
      <c r="AJ34" s="4">
        <v>4886000000</v>
      </c>
      <c r="AK34" s="4">
        <v>-4941000000</v>
      </c>
      <c r="AL34" s="4">
        <v>-55000000</v>
      </c>
      <c r="AM34" s="13" t="s">
        <v>761</v>
      </c>
      <c r="AN34" s="13" t="s">
        <v>762</v>
      </c>
    </row>
  </sheetData>
  <hyperlinks>
    <hyperlink ref="AM2" r:id="rId1" xr:uid="{00000000-0004-0000-0300-000000000000}"/>
    <hyperlink ref="AN2" r:id="rId2" xr:uid="{00000000-0004-0000-0300-000001000000}"/>
    <hyperlink ref="AM3" r:id="rId3" xr:uid="{00000000-0004-0000-0300-000002000000}"/>
    <hyperlink ref="AN3" r:id="rId4" xr:uid="{00000000-0004-0000-0300-000003000000}"/>
    <hyperlink ref="AM4" r:id="rId5" xr:uid="{00000000-0004-0000-0300-000004000000}"/>
    <hyperlink ref="AN4" r:id="rId6" xr:uid="{00000000-0004-0000-0300-000005000000}"/>
    <hyperlink ref="AM9" r:id="rId7" xr:uid="{00000000-0004-0000-0300-000006000000}"/>
    <hyperlink ref="AN9" r:id="rId8" xr:uid="{00000000-0004-0000-0300-000007000000}"/>
    <hyperlink ref="AM10" r:id="rId9" xr:uid="{00000000-0004-0000-0300-000008000000}"/>
    <hyperlink ref="AN10" r:id="rId10" xr:uid="{00000000-0004-0000-0300-000009000000}"/>
    <hyperlink ref="AM11" r:id="rId11" xr:uid="{00000000-0004-0000-0300-00000A000000}"/>
    <hyperlink ref="AN11" r:id="rId12" xr:uid="{00000000-0004-0000-0300-00000B000000}"/>
    <hyperlink ref="AM12" r:id="rId13" xr:uid="{00000000-0004-0000-0300-00000C000000}"/>
    <hyperlink ref="AN12" r:id="rId14" xr:uid="{00000000-0004-0000-0300-00000D000000}"/>
    <hyperlink ref="AM13" r:id="rId15" xr:uid="{00000000-0004-0000-0300-00000E000000}"/>
    <hyperlink ref="AN13" r:id="rId16" xr:uid="{00000000-0004-0000-0300-00000F000000}"/>
    <hyperlink ref="AM14" r:id="rId17" xr:uid="{00000000-0004-0000-0300-000010000000}"/>
    <hyperlink ref="AN14" r:id="rId18" xr:uid="{00000000-0004-0000-0300-000011000000}"/>
    <hyperlink ref="AM15" r:id="rId19" xr:uid="{00000000-0004-0000-0300-000012000000}"/>
    <hyperlink ref="AN15" r:id="rId20" xr:uid="{00000000-0004-0000-0300-000013000000}"/>
    <hyperlink ref="AM16" r:id="rId21" xr:uid="{00000000-0004-0000-0300-000014000000}"/>
    <hyperlink ref="AN16" r:id="rId22" xr:uid="{00000000-0004-0000-0300-000015000000}"/>
    <hyperlink ref="AM17" r:id="rId23" xr:uid="{00000000-0004-0000-0300-000016000000}"/>
    <hyperlink ref="AN17" r:id="rId24" xr:uid="{00000000-0004-0000-0300-000017000000}"/>
    <hyperlink ref="AM18" r:id="rId25" xr:uid="{00000000-0004-0000-0300-000018000000}"/>
    <hyperlink ref="AN18" r:id="rId26" xr:uid="{00000000-0004-0000-0300-000019000000}"/>
    <hyperlink ref="AM19" r:id="rId27" xr:uid="{00000000-0004-0000-0300-00001A000000}"/>
    <hyperlink ref="AN19" r:id="rId28" xr:uid="{00000000-0004-0000-0300-00001B000000}"/>
    <hyperlink ref="AM20" r:id="rId29" xr:uid="{00000000-0004-0000-0300-00001C000000}"/>
    <hyperlink ref="AN20" r:id="rId30" xr:uid="{00000000-0004-0000-0300-00001D000000}"/>
    <hyperlink ref="AM21" r:id="rId31" xr:uid="{00000000-0004-0000-0300-00001E000000}"/>
    <hyperlink ref="AN21" r:id="rId32" xr:uid="{00000000-0004-0000-0300-00001F000000}"/>
    <hyperlink ref="AM22" r:id="rId33" xr:uid="{00000000-0004-0000-0300-000020000000}"/>
    <hyperlink ref="AN22" r:id="rId34" xr:uid="{00000000-0004-0000-0300-000021000000}"/>
    <hyperlink ref="AM23" r:id="rId35" xr:uid="{00000000-0004-0000-0300-000022000000}"/>
    <hyperlink ref="AN23" r:id="rId36" xr:uid="{00000000-0004-0000-0300-000023000000}"/>
    <hyperlink ref="AM24" r:id="rId37" xr:uid="{00000000-0004-0000-0300-000024000000}"/>
    <hyperlink ref="AN24" r:id="rId38" xr:uid="{00000000-0004-0000-0300-000025000000}"/>
    <hyperlink ref="AM25" r:id="rId39" xr:uid="{00000000-0004-0000-0300-000026000000}"/>
    <hyperlink ref="AN25" r:id="rId40" xr:uid="{00000000-0004-0000-0300-000027000000}"/>
    <hyperlink ref="AM26" r:id="rId41" xr:uid="{00000000-0004-0000-0300-000028000000}"/>
    <hyperlink ref="AN26" r:id="rId42" xr:uid="{00000000-0004-0000-0300-000029000000}"/>
    <hyperlink ref="AM27" r:id="rId43" xr:uid="{00000000-0004-0000-0300-00002A000000}"/>
    <hyperlink ref="AN27" r:id="rId44" xr:uid="{00000000-0004-0000-0300-00002B000000}"/>
    <hyperlink ref="AM28" r:id="rId45" xr:uid="{00000000-0004-0000-0300-00002C000000}"/>
    <hyperlink ref="AN28" r:id="rId46" xr:uid="{00000000-0004-0000-0300-00002D000000}"/>
    <hyperlink ref="AM29" r:id="rId47" xr:uid="{00000000-0004-0000-0300-00002E000000}"/>
    <hyperlink ref="AN29" r:id="rId48" xr:uid="{00000000-0004-0000-0300-00002F000000}"/>
    <hyperlink ref="AM30" r:id="rId49" xr:uid="{00000000-0004-0000-0300-000030000000}"/>
    <hyperlink ref="AN30" r:id="rId50" xr:uid="{00000000-0004-0000-0300-000031000000}"/>
    <hyperlink ref="AM31" r:id="rId51" xr:uid="{00000000-0004-0000-0300-000032000000}"/>
    <hyperlink ref="AN31" r:id="rId52" xr:uid="{00000000-0004-0000-0300-000033000000}"/>
    <hyperlink ref="AM32" r:id="rId53" xr:uid="{00000000-0004-0000-0300-000034000000}"/>
    <hyperlink ref="AN32" r:id="rId54" xr:uid="{00000000-0004-0000-0300-000035000000}"/>
    <hyperlink ref="AM33" r:id="rId55" xr:uid="{00000000-0004-0000-0300-000036000000}"/>
    <hyperlink ref="AN33" r:id="rId56" xr:uid="{00000000-0004-0000-0300-000037000000}"/>
    <hyperlink ref="AM34" r:id="rId57" xr:uid="{00000000-0004-0000-0300-000038000000}"/>
    <hyperlink ref="AN34" r:id="rId58" xr:uid="{00000000-0004-0000-0300-000039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L47"/>
  <sheetViews>
    <sheetView workbookViewId="0"/>
  </sheetViews>
  <sheetFormatPr baseColWidth="10" defaultColWidth="12.6640625" defaultRowHeight="15.75" customHeight="1"/>
  <cols>
    <col min="1" max="1" width="6.6640625" customWidth="1"/>
    <col min="2" max="2" width="9.1640625" customWidth="1"/>
    <col min="3" max="3" width="10.33203125" customWidth="1"/>
    <col min="4" max="4" width="5.5" customWidth="1"/>
    <col min="5" max="5" width="13.6640625" customWidth="1"/>
    <col min="6" max="6" width="14.1640625" customWidth="1"/>
    <col min="7" max="7" width="13.1640625" customWidth="1"/>
    <col min="8" max="8" width="18.33203125" customWidth="1"/>
    <col min="9" max="9" width="13.83203125" customWidth="1"/>
    <col min="10" max="11" width="13.6640625" customWidth="1"/>
    <col min="12" max="12" width="23.5" customWidth="1"/>
    <col min="13" max="13" width="28.6640625" customWidth="1"/>
    <col min="14" max="14" width="19.5" customWidth="1"/>
    <col min="15" max="15" width="20.1640625" customWidth="1"/>
    <col min="16" max="16" width="16.1640625" customWidth="1"/>
    <col min="17" max="17" width="22.1640625" customWidth="1"/>
    <col min="18" max="18" width="22.33203125" customWidth="1"/>
    <col min="19" max="19" width="23.5" customWidth="1"/>
    <col min="20" max="20" width="25" customWidth="1"/>
    <col min="21" max="21" width="25.1640625" customWidth="1"/>
    <col min="22" max="22" width="26.33203125" customWidth="1"/>
    <col min="23" max="23" width="23.83203125" customWidth="1"/>
    <col min="24" max="24" width="24.1640625" customWidth="1"/>
    <col min="25" max="25" width="25.33203125" customWidth="1"/>
    <col min="26" max="26" width="29.83203125" customWidth="1"/>
    <col min="27" max="27" width="30.1640625" customWidth="1"/>
    <col min="28" max="28" width="31.1640625" customWidth="1"/>
    <col min="29" max="29" width="28.6640625" customWidth="1"/>
    <col min="30" max="30" width="29" customWidth="1"/>
    <col min="31" max="31" width="30.1640625" customWidth="1"/>
    <col min="32" max="32" width="14.33203125" customWidth="1"/>
    <col min="33" max="33" width="13.1640625" customWidth="1"/>
    <col min="34" max="34" width="12.6640625" customWidth="1"/>
    <col min="35" max="35" width="20.1640625" customWidth="1"/>
    <col min="36" max="36" width="12.6640625" customWidth="1"/>
    <col min="37" max="37" width="13.6640625" customWidth="1"/>
    <col min="38" max="38" width="15.6640625" customWidth="1"/>
  </cols>
  <sheetData>
    <row r="1" spans="1:38" ht="15.75" customHeight="1">
      <c r="A1" s="18" t="s">
        <v>605</v>
      </c>
      <c r="B1" s="4" t="s">
        <v>606</v>
      </c>
      <c r="C1" s="4" t="s">
        <v>607</v>
      </c>
      <c r="D1" s="4" t="s">
        <v>608</v>
      </c>
      <c r="E1" s="4" t="s">
        <v>791</v>
      </c>
      <c r="F1" s="4" t="s">
        <v>792</v>
      </c>
      <c r="G1" s="4" t="s">
        <v>793</v>
      </c>
      <c r="H1" s="4" t="s">
        <v>794</v>
      </c>
      <c r="I1" s="4" t="s">
        <v>795</v>
      </c>
      <c r="J1" s="4" t="s">
        <v>796</v>
      </c>
      <c r="K1" s="4" t="s">
        <v>797</v>
      </c>
      <c r="L1" s="4" t="s">
        <v>798</v>
      </c>
      <c r="M1" s="4" t="s">
        <v>799</v>
      </c>
      <c r="N1" s="4" t="s">
        <v>800</v>
      </c>
      <c r="O1" s="4" t="s">
        <v>801</v>
      </c>
      <c r="P1" s="4" t="s">
        <v>802</v>
      </c>
      <c r="Q1" s="4" t="s">
        <v>803</v>
      </c>
      <c r="R1" s="4" t="s">
        <v>804</v>
      </c>
      <c r="S1" s="4" t="s">
        <v>805</v>
      </c>
      <c r="T1" s="4" t="s">
        <v>806</v>
      </c>
      <c r="U1" s="4" t="s">
        <v>807</v>
      </c>
      <c r="V1" s="4" t="s">
        <v>808</v>
      </c>
      <c r="W1" s="4" t="s">
        <v>809</v>
      </c>
      <c r="X1" s="4" t="s">
        <v>810</v>
      </c>
      <c r="Y1" s="4" t="s">
        <v>811</v>
      </c>
      <c r="Z1" s="4" t="s">
        <v>812</v>
      </c>
      <c r="AA1" s="4" t="s">
        <v>813</v>
      </c>
      <c r="AB1" s="4" t="s">
        <v>814</v>
      </c>
      <c r="AC1" s="4" t="s">
        <v>815</v>
      </c>
      <c r="AD1" s="4" t="s">
        <v>816</v>
      </c>
      <c r="AE1" s="4" t="s">
        <v>817</v>
      </c>
      <c r="AF1" s="4" t="s">
        <v>818</v>
      </c>
      <c r="AG1" s="4" t="s">
        <v>819</v>
      </c>
      <c r="AH1" s="4" t="s">
        <v>820</v>
      </c>
      <c r="AI1" s="4" t="s">
        <v>821</v>
      </c>
      <c r="AJ1" s="4" t="s">
        <v>822</v>
      </c>
      <c r="AK1" s="4" t="s">
        <v>823</v>
      </c>
      <c r="AL1" s="4" t="s">
        <v>824</v>
      </c>
    </row>
    <row r="2" spans="1:38" ht="15.75" customHeight="1">
      <c r="A2" s="18" t="s">
        <v>0</v>
      </c>
      <c r="B2" s="3">
        <v>45291</v>
      </c>
      <c r="C2" s="4">
        <v>2023</v>
      </c>
      <c r="D2" s="4" t="s">
        <v>666</v>
      </c>
      <c r="E2" s="4">
        <v>6.4620577572196525E-2</v>
      </c>
      <c r="F2" s="4">
        <v>5.7984619272845435E-2</v>
      </c>
      <c r="G2" s="4">
        <v>9.3131548311990685E-3</v>
      </c>
      <c r="H2" s="4">
        <v>9.3131548311990685E-3</v>
      </c>
      <c r="I2" s="4">
        <v>0.95936681344406671</v>
      </c>
      <c r="J2" s="4">
        <v>1.02332361516035</v>
      </c>
      <c r="K2" s="4">
        <v>1.0401188707280831</v>
      </c>
      <c r="L2" s="4">
        <v>-3.0646270255131145E-2</v>
      </c>
      <c r="M2" s="4">
        <v>-3.8852809790157289E-2</v>
      </c>
      <c r="N2" s="4">
        <v>3.9386269190586271E-2</v>
      </c>
      <c r="O2" s="4">
        <v>7.5351514579598003E-2</v>
      </c>
      <c r="P2" s="4">
        <v>6.1856270002909511E-2</v>
      </c>
      <c r="Q2" s="4">
        <v>0.32951377197339365</v>
      </c>
      <c r="R2" s="4">
        <v>9.6936599588195158E-2</v>
      </c>
      <c r="S2" s="4">
        <v>7.1480050726254921E-2</v>
      </c>
      <c r="T2" s="4">
        <v>0.45710129828235485</v>
      </c>
      <c r="U2" s="4">
        <v>7.8774924262261764E-2</v>
      </c>
      <c r="V2" s="4">
        <v>6.1904167365996786E-3</v>
      </c>
      <c r="W2" s="4">
        <v>1.8296564902121275</v>
      </c>
      <c r="X2" s="4">
        <v>1.414883176973305</v>
      </c>
      <c r="Y2" s="4">
        <v>1.4824533348012268</v>
      </c>
      <c r="Z2" s="4">
        <v>3.3966650574255228E-2</v>
      </c>
      <c r="AA2" s="4">
        <v>0.20951660902297209</v>
      </c>
      <c r="AB2" s="4">
        <v>0.12933032762231389</v>
      </c>
      <c r="AC2" s="4">
        <v>0.79850727996697124</v>
      </c>
      <c r="AD2" s="4">
        <v>0.3027684548432924</v>
      </c>
      <c r="AE2" s="4">
        <v>0.16687193025536812</v>
      </c>
      <c r="AF2" s="4">
        <v>5.9405940594059403E-2</v>
      </c>
      <c r="AG2" s="4">
        <v>8.891702376314764E-2</v>
      </c>
      <c r="AH2" s="4">
        <v>-0.10577549125297526</v>
      </c>
      <c r="AI2" s="4">
        <v>-7.6242112383812691E-2</v>
      </c>
      <c r="AJ2" s="4">
        <v>-0.26007769537359365</v>
      </c>
      <c r="AK2" s="4">
        <v>6.459143968871596E-2</v>
      </c>
      <c r="AL2" s="4">
        <v>5.5969757429381498E-2</v>
      </c>
    </row>
    <row r="3" spans="1:38" ht="15.75" customHeight="1">
      <c r="A3" s="18" t="s">
        <v>0</v>
      </c>
      <c r="B3" s="3">
        <v>44927</v>
      </c>
      <c r="C3" s="4">
        <v>2022</v>
      </c>
      <c r="D3" s="4" t="s">
        <v>666</v>
      </c>
      <c r="E3" s="4">
        <v>1.5875031750063499E-2</v>
      </c>
      <c r="F3" s="4">
        <v>1.0119628465069211E-3</v>
      </c>
      <c r="G3" s="4">
        <v>0.1330239374694675</v>
      </c>
      <c r="H3" s="4">
        <v>0.1330239374694675</v>
      </c>
      <c r="I3" s="4">
        <v>-0.14067439409905164</v>
      </c>
      <c r="J3" s="4">
        <v>-0.13493064312736436</v>
      </c>
      <c r="K3" s="4">
        <v>-0.13828425096030719</v>
      </c>
      <c r="L3" s="4">
        <v>-5.8456464806492291E-3</v>
      </c>
      <c r="M3" s="4">
        <v>-3.7771129394166044E-3</v>
      </c>
      <c r="N3" s="4">
        <v>6.5145973701596402E-2</v>
      </c>
      <c r="O3" s="4">
        <v>-9.4660401537804362E-2</v>
      </c>
      <c r="P3" s="4">
        <v>-0.13022573134932686</v>
      </c>
      <c r="Q3" s="4">
        <v>0.2649734344600585</v>
      </c>
      <c r="R3" s="4">
        <v>7.3898812573745989E-2</v>
      </c>
      <c r="S3" s="4">
        <v>-1.8160752630322966E-2</v>
      </c>
      <c r="T3" s="4">
        <v>0.46344055600130252</v>
      </c>
      <c r="U3" s="4">
        <v>3.309964711195236E-2</v>
      </c>
      <c r="V3" s="4">
        <v>-8.8343710970118436E-2</v>
      </c>
      <c r="W3" s="4">
        <v>0.75738494651189536</v>
      </c>
      <c r="X3" s="4">
        <v>13.164734838909453</v>
      </c>
      <c r="Y3" s="4">
        <v>0.1952382717205641</v>
      </c>
      <c r="Z3" s="4">
        <v>0.25951885380367823</v>
      </c>
      <c r="AA3" s="4">
        <v>0.31033145483982416</v>
      </c>
      <c r="AB3" s="4">
        <v>0.30079694854917327</v>
      </c>
      <c r="AC3" s="4">
        <v>0.87768644068758173</v>
      </c>
      <c r="AD3" s="4">
        <v>0.34072320545266765</v>
      </c>
      <c r="AE3" s="4">
        <v>0.18650015798275216</v>
      </c>
      <c r="AF3" s="4">
        <v>-8.1397631355100433E-2</v>
      </c>
      <c r="AG3" s="4">
        <v>-1.1456628477905073E-2</v>
      </c>
      <c r="AH3" s="4">
        <v>2.9447637046885473E-2</v>
      </c>
      <c r="AI3" s="4">
        <v>4.367033190679883E-2</v>
      </c>
      <c r="AJ3" s="4">
        <v>0.17454297650439987</v>
      </c>
      <c r="AK3" s="4">
        <v>-9.9460671009315681E-3</v>
      </c>
      <c r="AL3" s="4">
        <v>-5.3285614872253702E-2</v>
      </c>
    </row>
    <row r="4" spans="1:38" ht="15.75" customHeight="1">
      <c r="A4" s="18" t="s">
        <v>0</v>
      </c>
      <c r="B4" s="3">
        <v>44563</v>
      </c>
      <c r="C4" s="4">
        <v>2021</v>
      </c>
      <c r="D4" s="4" t="s">
        <v>666</v>
      </c>
      <c r="E4" s="4">
        <v>-4.6546546546546545E-2</v>
      </c>
      <c r="F4" s="4">
        <v>2.1806968628247502E-2</v>
      </c>
      <c r="G4" s="4">
        <v>0.20802596636175863</v>
      </c>
      <c r="H4" s="4">
        <v>0.20802596636175863</v>
      </c>
      <c r="I4" s="4">
        <v>0.41892075574282994</v>
      </c>
      <c r="J4" s="4">
        <v>0.41860465116279066</v>
      </c>
      <c r="K4" s="4">
        <v>0.41742286751361157</v>
      </c>
      <c r="L4" s="4">
        <v>-1.3473822721415895E-3</v>
      </c>
      <c r="M4" s="4">
        <v>1.2356311079492269E-3</v>
      </c>
      <c r="N4" s="4">
        <v>5.3991448923848065E-2</v>
      </c>
      <c r="O4" s="4">
        <v>-5.3535010197144801E-3</v>
      </c>
      <c r="P4" s="4">
        <v>-2.134825895289514E-2</v>
      </c>
      <c r="Q4" s="4">
        <v>0.254763351602455</v>
      </c>
      <c r="R4" s="4">
        <v>0.12759182626691482</v>
      </c>
      <c r="S4" s="4">
        <v>-2.2577147248081936E-2</v>
      </c>
      <c r="T4" s="4">
        <v>0.69670480641841581</v>
      </c>
      <c r="U4" s="4">
        <v>0.28419670698132887</v>
      </c>
      <c r="V4" s="4">
        <v>6.7837036710808721E-2</v>
      </c>
      <c r="W4" s="4">
        <v>1.236931960161189</v>
      </c>
      <c r="X4" s="4">
        <v>0.29950627298119409</v>
      </c>
      <c r="Y4" s="4">
        <v>0.38216130242724455</v>
      </c>
      <c r="Z4" s="4">
        <v>0.34388741477449136</v>
      </c>
      <c r="AA4" s="4">
        <v>8.2201142933262958E-2</v>
      </c>
      <c r="AB4" s="4">
        <v>0.2545568286268346</v>
      </c>
      <c r="AC4" s="4">
        <v>0.85710222853249041</v>
      </c>
      <c r="AD4" s="4">
        <v>0.31741195541014483</v>
      </c>
      <c r="AE4" s="4">
        <v>0.17674165924281182</v>
      </c>
      <c r="AF4" s="4">
        <v>0.12573659398939305</v>
      </c>
      <c r="AG4" s="4">
        <v>0.11162243150684932</v>
      </c>
      <c r="AH4" s="4">
        <v>4.0733244136448361E-2</v>
      </c>
      <c r="AI4" s="4">
        <v>0.17138455456054436</v>
      </c>
      <c r="AJ4" s="4">
        <v>-4.2959224181931606E-2</v>
      </c>
      <c r="AK4" s="4">
        <v>0.15696920583468396</v>
      </c>
      <c r="AL4" s="4">
        <v>-8.9023727585582316E-2</v>
      </c>
    </row>
    <row r="5" spans="1:38" ht="15.75" customHeight="1">
      <c r="A5" s="19" t="s">
        <v>0</v>
      </c>
      <c r="B5" s="3">
        <v>44199</v>
      </c>
      <c r="C5" s="4">
        <v>2020</v>
      </c>
      <c r="D5" s="4" t="s">
        <v>666</v>
      </c>
      <c r="E5" s="4">
        <v>6.3978357035791317E-3</v>
      </c>
      <c r="F5" s="4">
        <v>-6.3482744069133807E-3</v>
      </c>
      <c r="G5" s="4">
        <v>0.12092346365019514</v>
      </c>
      <c r="H5" s="4">
        <v>0.12092346365019514</v>
      </c>
      <c r="I5" s="4">
        <v>-2.6787485944837621E-2</v>
      </c>
      <c r="J5" s="4">
        <v>-2.6132404181184728E-2</v>
      </c>
      <c r="K5" s="4">
        <v>-2.1314387211367691E-2</v>
      </c>
      <c r="L5" s="4">
        <v>1.899330182217939E-6</v>
      </c>
      <c r="M5" s="4">
        <v>-5.0664977834072198E-3</v>
      </c>
      <c r="N5" s="4">
        <v>5.6870030569544212E-2</v>
      </c>
      <c r="O5" s="4">
        <v>5.1247010591048857E-3</v>
      </c>
      <c r="P5" s="4">
        <v>1.3605783713224219E-2</v>
      </c>
      <c r="Q5" s="4">
        <v>0.39471456020281631</v>
      </c>
      <c r="R5" s="4">
        <v>0.23343363120300759</v>
      </c>
      <c r="S5" s="4">
        <v>0.10075798141100036</v>
      </c>
      <c r="T5" s="4">
        <v>0.49404844393776071</v>
      </c>
      <c r="U5" s="4">
        <v>0.27768834265109632</v>
      </c>
      <c r="V5" s="4">
        <v>0.13901698942194479</v>
      </c>
      <c r="W5" s="4">
        <v>0.14775388319463384</v>
      </c>
      <c r="X5" s="4">
        <v>-6.1442431987340535E-4</v>
      </c>
      <c r="Y5" s="4">
        <v>10.533491979699061</v>
      </c>
      <c r="Z5" s="4">
        <v>0.16325772885067866</v>
      </c>
      <c r="AA5" s="4">
        <v>-6.9203760378529058E-2</v>
      </c>
      <c r="AB5" s="4">
        <v>7.1811309051012864E-2</v>
      </c>
      <c r="AC5" s="4">
        <v>0.87825168486001071</v>
      </c>
      <c r="AD5" s="4">
        <v>0.34214056406384952</v>
      </c>
      <c r="AE5" s="4">
        <v>0.19424356212572566</v>
      </c>
      <c r="AF5" s="4">
        <v>-6.2495683999723779E-2</v>
      </c>
      <c r="AG5" s="4">
        <v>3.5920177383592017E-2</v>
      </c>
      <c r="AH5" s="4">
        <v>0.10883292757151553</v>
      </c>
      <c r="AI5" s="4">
        <v>6.4012372659161668E-2</v>
      </c>
      <c r="AJ5" s="4">
        <v>0.27332466782206816</v>
      </c>
      <c r="AK5" s="4">
        <v>8.6745926904447379E-2</v>
      </c>
      <c r="AL5" s="4">
        <v>-4.2384344846244024E-3</v>
      </c>
    </row>
    <row r="6" spans="1:38" ht="15.75" customHeight="1">
      <c r="A6" s="19" t="s">
        <v>0</v>
      </c>
      <c r="B6" s="3">
        <v>43828</v>
      </c>
      <c r="C6" s="4">
        <v>2019</v>
      </c>
      <c r="D6" s="4" t="s">
        <v>666</v>
      </c>
      <c r="E6" s="4">
        <v>5.8592074134908865E-3</v>
      </c>
      <c r="F6" s="4">
        <v>2.3857588548357496E-4</v>
      </c>
      <c r="G6" s="4">
        <v>-3.2388145682647376E-2</v>
      </c>
      <c r="H6" s="4">
        <v>-3.2388145682647376E-2</v>
      </c>
      <c r="I6" s="4">
        <v>-1.1636268549388769E-2</v>
      </c>
      <c r="J6" s="4">
        <v>-1.7391304347825717E-3</v>
      </c>
      <c r="K6" s="4">
        <v>3.5650623885917243E-3</v>
      </c>
      <c r="L6" s="4">
        <v>-1.1199613570699886E-2</v>
      </c>
      <c r="M6" s="4">
        <v>-1.6271484589731374E-2</v>
      </c>
      <c r="N6" s="4">
        <v>5.6385565561498506E-2</v>
      </c>
      <c r="O6" s="4">
        <v>5.4727264537633442E-2</v>
      </c>
      <c r="P6" s="4">
        <v>7.4847552749446877E-2</v>
      </c>
      <c r="Q6" s="4">
        <v>0.38994036469113624</v>
      </c>
      <c r="R6" s="4">
        <v>0.16717160813753582</v>
      </c>
      <c r="S6" s="4">
        <v>0.1735402738901535</v>
      </c>
      <c r="T6" s="4">
        <v>0.4815064257945823</v>
      </c>
      <c r="U6" s="4">
        <v>0.34029615319532019</v>
      </c>
      <c r="V6" s="4">
        <v>0.28279753662627505</v>
      </c>
      <c r="W6" s="4">
        <v>0.29228901922175682</v>
      </c>
      <c r="X6" s="4">
        <v>-2.0732015065504809E-2</v>
      </c>
      <c r="Y6" s="4">
        <v>-6.0216482856848497E-2</v>
      </c>
      <c r="Z6" s="4">
        <v>0.23252937509308624</v>
      </c>
      <c r="AA6" s="4">
        <v>-9.8580297004434533E-2</v>
      </c>
      <c r="AB6" s="4">
        <v>-0.13171596282201825</v>
      </c>
      <c r="AC6" s="4">
        <v>0.95180831503933283</v>
      </c>
      <c r="AD6" s="4">
        <v>0.34973828381227873</v>
      </c>
      <c r="AE6" s="4">
        <v>0.1826682285463811</v>
      </c>
      <c r="AF6" s="4">
        <v>2.7166974038870761E-2</v>
      </c>
      <c r="AG6" s="4">
        <v>4.8959181300151179E-2</v>
      </c>
      <c r="AH6" s="4">
        <v>3.1211998378597488E-2</v>
      </c>
      <c r="AI6" s="4">
        <v>6.5704283741353257E-3</v>
      </c>
      <c r="AJ6" s="4">
        <v>-9.1338582677165353E-2</v>
      </c>
      <c r="AK6" s="4">
        <v>5.3828306264501163E-2</v>
      </c>
      <c r="AL6" s="4">
        <v>-1.60603371783496E-2</v>
      </c>
    </row>
    <row r="7" spans="1:38" ht="15.75" customHeight="1">
      <c r="A7" s="19" t="s">
        <v>0</v>
      </c>
      <c r="B7" s="3">
        <v>43464</v>
      </c>
      <c r="C7" s="4">
        <v>2018</v>
      </c>
      <c r="D7" s="4" t="s">
        <v>666</v>
      </c>
      <c r="E7" s="4">
        <v>6.7115761935905821E-2</v>
      </c>
      <c r="F7" s="4">
        <v>6.6423986222013467E-2</v>
      </c>
      <c r="G7" s="4">
        <v>0.10044375572304008</v>
      </c>
      <c r="H7" s="4">
        <v>0.10044375572304008</v>
      </c>
      <c r="I7" s="4">
        <v>10.766923076923076</v>
      </c>
      <c r="J7" s="4">
        <v>10.979166666666666</v>
      </c>
      <c r="K7" s="4">
        <v>10.93617021276596</v>
      </c>
      <c r="L7" s="4">
        <v>-7.5305915135926039E-3</v>
      </c>
      <c r="M7" s="4">
        <v>-6.0466979929333772E-3</v>
      </c>
      <c r="N7" s="4">
        <v>6.9667664543134181E-2</v>
      </c>
      <c r="O7" s="4">
        <v>5.4378799392097263E-2</v>
      </c>
      <c r="P7" s="4">
        <v>4.2414355628058731E-2</v>
      </c>
      <c r="Q7" s="4">
        <v>0.35166241512457763</v>
      </c>
      <c r="R7" s="4">
        <v>0.21202426145003378</v>
      </c>
      <c r="S7" s="4">
        <v>0.20480940304573092</v>
      </c>
      <c r="T7" s="4">
        <v>0.56614397083320511</v>
      </c>
      <c r="U7" s="4">
        <v>0.35070000749119923</v>
      </c>
      <c r="V7" s="4">
        <v>0.19172010494290961</v>
      </c>
      <c r="W7" s="4">
        <v>0.24769662509304796</v>
      </c>
      <c r="X7" s="4">
        <v>0.17175709251437946</v>
      </c>
      <c r="Y7" s="4">
        <v>2.7349098604780561E-2</v>
      </c>
      <c r="Z7" s="4">
        <v>0.48453379908961108</v>
      </c>
      <c r="AA7" s="4">
        <v>-0.14514059347272898</v>
      </c>
      <c r="AB7" s="4">
        <v>-0.13091195738894662</v>
      </c>
      <c r="AC7" s="4">
        <v>0.99589900285576849</v>
      </c>
      <c r="AD7" s="4">
        <v>0.38052719443787142</v>
      </c>
      <c r="AE7" s="4">
        <v>0.20213699129796375</v>
      </c>
      <c r="AF7" s="4">
        <v>4.507042253521127E-2</v>
      </c>
      <c r="AG7" s="4">
        <v>-1.8938961779806047E-2</v>
      </c>
      <c r="AH7" s="4">
        <v>-2.7647279454301572E-2</v>
      </c>
      <c r="AI7" s="4">
        <v>7.5435737723884898E-4</v>
      </c>
      <c r="AJ7" s="4">
        <v>-0.11859113385963391</v>
      </c>
      <c r="AK7" s="4">
        <v>2.0939927989387909E-2</v>
      </c>
      <c r="AL7" s="4">
        <v>5.2287581699346407E-2</v>
      </c>
    </row>
    <row r="8" spans="1:38" ht="15.75" customHeight="1">
      <c r="A8" s="19" t="s">
        <v>0</v>
      </c>
      <c r="B8" s="3">
        <v>43100</v>
      </c>
      <c r="C8" s="4">
        <v>2017</v>
      </c>
      <c r="D8" s="4" t="s">
        <v>666</v>
      </c>
      <c r="E8" s="4">
        <v>6.3430240645430513E-2</v>
      </c>
      <c r="F8" s="4">
        <v>1.7747236331042724E-2</v>
      </c>
      <c r="G8" s="4">
        <v>-0.20824270815905416</v>
      </c>
      <c r="H8" s="4">
        <v>-0.20824270815905416</v>
      </c>
      <c r="I8" s="4">
        <v>-0.92140266021765416</v>
      </c>
      <c r="J8" s="4">
        <v>-0.92105263157894735</v>
      </c>
      <c r="K8" s="4">
        <v>-0.92074198988195621</v>
      </c>
      <c r="L8" s="4">
        <v>-8.8623323533508647E-3</v>
      </c>
      <c r="M8" s="4">
        <v>-1.5633403850980672E-2</v>
      </c>
      <c r="N8" s="4">
        <v>4.662620465175657E-2</v>
      </c>
      <c r="O8" s="4">
        <v>0.12196941439761283</v>
      </c>
      <c r="P8" s="4">
        <v>0.14387748536130235</v>
      </c>
      <c r="Q8" s="4">
        <v>0.34479975297955701</v>
      </c>
      <c r="R8" s="4">
        <v>0.17792609475782536</v>
      </c>
      <c r="S8" s="4">
        <v>6.7116268187807721E-2</v>
      </c>
      <c r="T8" s="4">
        <v>0.48395355165287041</v>
      </c>
      <c r="U8" s="4">
        <v>0.41655314672923904</v>
      </c>
      <c r="V8" s="4">
        <v>0.18274110405408026</v>
      </c>
      <c r="W8" s="4">
        <v>-0.86789851180162358</v>
      </c>
      <c r="X8" s="4">
        <v>-0.87593237949753278</v>
      </c>
      <c r="Y8" s="4">
        <v>-0.91736812674747537</v>
      </c>
      <c r="Z8" s="4">
        <v>0.49250297356518735</v>
      </c>
      <c r="AA8" s="4">
        <v>-3.8778433386808447E-2</v>
      </c>
      <c r="AB8" s="4">
        <v>-0.10513939454955029</v>
      </c>
      <c r="AC8" s="4">
        <v>1.0580321278768985</v>
      </c>
      <c r="AD8" s="4">
        <v>0.40050267874167167</v>
      </c>
      <c r="AE8" s="4">
        <v>0.194478234184017</v>
      </c>
      <c r="AF8" s="4">
        <v>0.15309000769296521</v>
      </c>
      <c r="AG8" s="4">
        <v>7.6252455795677798E-2</v>
      </c>
      <c r="AH8" s="4">
        <v>0.11398079428927539</v>
      </c>
      <c r="AI8" s="4">
        <v>-0.13803395174304067</v>
      </c>
      <c r="AJ8" s="4">
        <v>0.27482857774828579</v>
      </c>
      <c r="AK8" s="4">
        <v>0.16041781198460692</v>
      </c>
      <c r="AL8" s="4">
        <v>7.395337177237403E-2</v>
      </c>
    </row>
    <row r="9" spans="1:38" ht="15.75" customHeight="1">
      <c r="A9" s="18" t="s">
        <v>0</v>
      </c>
      <c r="B9" s="3">
        <v>42736</v>
      </c>
      <c r="C9" s="4">
        <v>2016</v>
      </c>
      <c r="D9" s="4" t="s">
        <v>666</v>
      </c>
      <c r="E9" s="4">
        <v>2.5915460798584353E-2</v>
      </c>
      <c r="F9" s="4">
        <v>3.4344225143186781E-2</v>
      </c>
      <c r="G9" s="4">
        <v>0.17380204241948155</v>
      </c>
      <c r="H9" s="4">
        <v>0.17380204241948155</v>
      </c>
      <c r="I9" s="4">
        <v>7.3398663118956459E-2</v>
      </c>
      <c r="J9" s="4">
        <v>9.1561938958707317E-2</v>
      </c>
      <c r="K9" s="4">
        <v>8.2116788321167741E-2</v>
      </c>
      <c r="L9" s="4">
        <v>-1.7658126817951175E-2</v>
      </c>
      <c r="M9" s="4">
        <v>-8.5321198762842616E-3</v>
      </c>
      <c r="N9" s="4">
        <v>7.377549745760735E-2</v>
      </c>
      <c r="O9" s="4">
        <v>-2.6557394055708283E-2</v>
      </c>
      <c r="P9" s="4">
        <v>-1.738745574102175E-2</v>
      </c>
      <c r="Q9" s="4">
        <v>0.46429403255145035</v>
      </c>
      <c r="R9" s="4">
        <v>0.11278152463783211</v>
      </c>
      <c r="S9" s="4">
        <v>5.0610853710290206E-2</v>
      </c>
      <c r="T9" s="4">
        <v>0.43061731203152759</v>
      </c>
      <c r="U9" s="4">
        <v>0.32121877995368853</v>
      </c>
      <c r="V9" s="4">
        <v>0.12313595389529335</v>
      </c>
      <c r="W9" s="4">
        <v>0.62531619891792156</v>
      </c>
      <c r="X9" s="4">
        <v>0.72137065181643889</v>
      </c>
      <c r="Y9" s="4">
        <v>0.24628664192794825</v>
      </c>
      <c r="Z9" s="4">
        <v>0.94524718918639072</v>
      </c>
      <c r="AA9" s="4">
        <v>0.24180927321139048</v>
      </c>
      <c r="AB9" s="4">
        <v>-8.9922626880758784E-3</v>
      </c>
      <c r="AC9" s="4">
        <v>1.1944087730446962</v>
      </c>
      <c r="AD9" s="4">
        <v>0.40965946217963833</v>
      </c>
      <c r="AE9" s="4">
        <v>0.2331175944937344</v>
      </c>
      <c r="AF9" s="4">
        <v>8.9901248369666481E-2</v>
      </c>
      <c r="AG9" s="4">
        <v>1.1300136595057743E-2</v>
      </c>
      <c r="AH9" s="4">
        <v>5.8443456686480127E-2</v>
      </c>
      <c r="AI9" s="4">
        <v>7.5024829306285287E-3</v>
      </c>
      <c r="AJ9" s="4">
        <v>0.36579225618045413</v>
      </c>
      <c r="AK9" s="4">
        <v>5.4167587884147691E-3</v>
      </c>
      <c r="AL9" s="4">
        <v>-5.9331226713200964E-2</v>
      </c>
    </row>
    <row r="10" spans="1:38" ht="15.75" customHeight="1">
      <c r="A10" s="18" t="s">
        <v>0</v>
      </c>
      <c r="B10" s="3">
        <v>42372</v>
      </c>
      <c r="C10" s="4">
        <v>2015</v>
      </c>
      <c r="D10" s="4" t="s">
        <v>666</v>
      </c>
      <c r="E10" s="4">
        <v>-5.7270856035839687E-2</v>
      </c>
      <c r="F10" s="4">
        <v>-5.906755839875933E-2</v>
      </c>
      <c r="G10" s="4">
        <v>-0.12307692307692308</v>
      </c>
      <c r="H10" s="4">
        <v>-0.12307692307692308</v>
      </c>
      <c r="I10" s="4">
        <v>-5.5994608834160388E-2</v>
      </c>
      <c r="J10" s="4">
        <v>-4.9488054607508533E-2</v>
      </c>
      <c r="K10" s="4">
        <v>-3.8596491228070129E-2</v>
      </c>
      <c r="L10" s="4">
        <v>-1.0082196072682641E-2</v>
      </c>
      <c r="M10" s="4">
        <v>-1.7807884353503962E-2</v>
      </c>
      <c r="N10" s="4">
        <v>6.2852863156369454E-2</v>
      </c>
      <c r="O10" s="4">
        <v>4.3744247739700072E-2</v>
      </c>
      <c r="P10" s="4">
        <v>7.1762553364504975E-2</v>
      </c>
      <c r="Q10" s="4">
        <v>0.49857778212105913</v>
      </c>
      <c r="R10" s="4">
        <v>0.13075768725594603</v>
      </c>
      <c r="S10" s="4">
        <v>5.1221174383205004E-2</v>
      </c>
      <c r="T10" s="4">
        <v>0.7535246988662696</v>
      </c>
      <c r="U10" s="4">
        <v>0.16933714902472641</v>
      </c>
      <c r="V10" s="4">
        <v>0.2628103792477971</v>
      </c>
      <c r="W10" s="4">
        <v>0.59888102778655306</v>
      </c>
      <c r="X10" s="4">
        <v>0.14845952465697332</v>
      </c>
      <c r="Y10" s="4">
        <v>0.4318126465170759</v>
      </c>
      <c r="Z10" s="4">
        <v>1.0295617620512822</v>
      </c>
      <c r="AA10" s="4">
        <v>0.2497447661839968</v>
      </c>
      <c r="AB10" s="4">
        <v>0.10684605474848458</v>
      </c>
      <c r="AC10" s="4">
        <v>1.3277310339923591</v>
      </c>
      <c r="AD10" s="4">
        <v>0.39944483845483181</v>
      </c>
      <c r="AE10" s="4">
        <v>0.24617447129591943</v>
      </c>
      <c r="AF10" s="4">
        <v>-2.2849340009103321E-2</v>
      </c>
      <c r="AG10" s="4">
        <v>-1.6006842619745845E-2</v>
      </c>
      <c r="AH10" s="4">
        <v>2.3420119977293301E-2</v>
      </c>
      <c r="AI10" s="4">
        <v>4.1797543996935416E-2</v>
      </c>
      <c r="AJ10" s="4">
        <v>5.868869936034115E-2</v>
      </c>
      <c r="AK10" s="4">
        <v>6.4987049682128567E-2</v>
      </c>
      <c r="AL10" s="4">
        <v>-3.4207889222920652E-2</v>
      </c>
    </row>
    <row r="11" spans="1:38" ht="15.75" customHeight="1">
      <c r="A11" s="19" t="s">
        <v>0</v>
      </c>
      <c r="B11" s="3">
        <v>42001</v>
      </c>
      <c r="C11" s="4">
        <v>2014</v>
      </c>
      <c r="D11" s="4" t="s">
        <v>666</v>
      </c>
      <c r="E11" s="4">
        <v>4.2335090868297058E-2</v>
      </c>
      <c r="F11" s="4">
        <v>5.3400040841331424E-2</v>
      </c>
      <c r="G11" s="4">
        <v>0.12875008099526988</v>
      </c>
      <c r="H11" s="4">
        <v>0.12875008099526988</v>
      </c>
      <c r="I11" s="4">
        <v>0.18017496927192539</v>
      </c>
      <c r="J11" s="4">
        <v>0.19591836734693877</v>
      </c>
      <c r="K11" s="4">
        <v>0.18503118503118515</v>
      </c>
      <c r="L11" s="4">
        <v>-1.3261231186813717E-2</v>
      </c>
      <c r="M11" s="4">
        <v>-4.5533541883906849E-3</v>
      </c>
      <c r="N11" s="4">
        <v>8.0482800673163074E-2</v>
      </c>
      <c r="O11" s="4">
        <v>6.0698288733203168E-2</v>
      </c>
      <c r="P11" s="4">
        <v>6.787755988132281E-2</v>
      </c>
      <c r="Q11" s="4">
        <v>0.67416732261174217</v>
      </c>
      <c r="R11" s="4">
        <v>0.19086204205144619</v>
      </c>
      <c r="S11" s="4">
        <v>0.11885341118535989</v>
      </c>
      <c r="T11" s="4">
        <v>0.76964743035688943</v>
      </c>
      <c r="U11" s="4">
        <v>0.10535751539882518</v>
      </c>
      <c r="V11" s="4">
        <v>0.26453858143840708</v>
      </c>
      <c r="W11" s="4">
        <v>1.0457472743440723</v>
      </c>
      <c r="X11" s="4">
        <v>0.31964798104596476</v>
      </c>
      <c r="Y11" s="4">
        <v>0.65196431452751291</v>
      </c>
      <c r="Z11" s="4">
        <v>1.3382048845631387</v>
      </c>
      <c r="AA11" s="4">
        <v>0.36732020722110803</v>
      </c>
      <c r="AB11" s="4">
        <v>0.19616108408309985</v>
      </c>
      <c r="AC11" s="4">
        <v>1.5481369860142911</v>
      </c>
      <c r="AD11" s="4">
        <v>0.44606427664371551</v>
      </c>
      <c r="AE11" s="4">
        <v>0.23517238785049183</v>
      </c>
      <c r="AF11" s="4">
        <v>-6.2153163152053277E-2</v>
      </c>
      <c r="AG11" s="4">
        <v>3.8842345773038842E-2</v>
      </c>
      <c r="AH11" s="4">
        <v>-1.7522968277774848E-2</v>
      </c>
      <c r="AI11" s="4">
        <v>-5.5835665896396103E-2</v>
      </c>
      <c r="AJ11" s="4">
        <v>3.1903190319031903E-2</v>
      </c>
      <c r="AK11" s="4">
        <v>3.8005621410240741E-2</v>
      </c>
      <c r="AL11" s="4">
        <v>5.6802565277141552E-3</v>
      </c>
    </row>
    <row r="12" spans="1:38" ht="15.75" customHeight="1">
      <c r="A12" s="18" t="s">
        <v>0</v>
      </c>
      <c r="B12" s="3">
        <v>41637</v>
      </c>
      <c r="C12" s="4">
        <v>2013</v>
      </c>
      <c r="D12" s="4" t="s">
        <v>666</v>
      </c>
      <c r="E12" s="4">
        <v>6.0811614899440675E-2</v>
      </c>
      <c r="F12" s="4">
        <v>7.4704823772110782E-2</v>
      </c>
      <c r="G12" s="4">
        <v>6.2220386812581734E-2</v>
      </c>
      <c r="H12" s="4">
        <v>6.2220386812581734E-2</v>
      </c>
      <c r="I12" s="4">
        <v>0.2743941767253294</v>
      </c>
      <c r="J12" s="4">
        <v>0.25319693094629159</v>
      </c>
      <c r="K12" s="4">
        <v>0.24611398963730563</v>
      </c>
      <c r="L12" s="4">
        <v>1.5166156857198283E-2</v>
      </c>
      <c r="M12" s="4">
        <v>2.2896963663514187E-2</v>
      </c>
      <c r="N12" s="4">
        <v>8.5145179024161438E-2</v>
      </c>
      <c r="O12" s="4">
        <v>0.13107300597557808</v>
      </c>
      <c r="P12" s="4">
        <v>0.10889102872733109</v>
      </c>
      <c r="Q12" s="4">
        <v>0.7925064505736571</v>
      </c>
      <c r="R12" s="4">
        <v>0.1152106918284659</v>
      </c>
      <c r="S12" s="4">
        <v>0.1240265871760117</v>
      </c>
      <c r="T12" s="4">
        <v>0.72948047302373531</v>
      </c>
      <c r="U12" s="4">
        <v>0.15950541359822246</v>
      </c>
      <c r="V12" s="4">
        <v>3.1703992167535007E-2</v>
      </c>
      <c r="W12" s="4">
        <v>1.0221816376059769</v>
      </c>
      <c r="X12" s="4">
        <v>6.4808255110038182E-2</v>
      </c>
      <c r="Y12" s="4">
        <v>6.9227359303884852E-3</v>
      </c>
      <c r="Z12" s="4">
        <v>1.9000750543384151</v>
      </c>
      <c r="AA12" s="4">
        <v>0.73658239911085621</v>
      </c>
      <c r="AB12" s="4">
        <v>0.27054603869719396</v>
      </c>
      <c r="AC12" s="4">
        <v>1.7919440948164216</v>
      </c>
      <c r="AD12" s="4">
        <v>0.4457513121778573</v>
      </c>
      <c r="AE12" s="4">
        <v>0.21861011819660101</v>
      </c>
      <c r="AF12" s="4">
        <v>3.5723759837297725E-2</v>
      </c>
      <c r="AG12" s="4">
        <v>5.1100733822548365E-2</v>
      </c>
      <c r="AH12" s="4">
        <v>9.3418049065901912E-2</v>
      </c>
      <c r="AI12" s="4">
        <v>0.12526886157909997</v>
      </c>
      <c r="AJ12" s="4">
        <v>0.12465202598206</v>
      </c>
      <c r="AK12" s="4">
        <v>6.7579908675799091E-2</v>
      </c>
      <c r="AL12" s="4">
        <v>4.604916383152044E-2</v>
      </c>
    </row>
    <row r="13" spans="1:38" ht="15.75" customHeight="1">
      <c r="A13" s="18" t="s">
        <v>0</v>
      </c>
      <c r="B13" s="3">
        <v>41273</v>
      </c>
      <c r="C13" s="4">
        <v>2012</v>
      </c>
      <c r="D13" s="4" t="s">
        <v>666</v>
      </c>
      <c r="E13" s="4">
        <v>3.3738274642472706E-2</v>
      </c>
      <c r="F13" s="4">
        <v>2.0058204611596148E-2</v>
      </c>
      <c r="G13" s="4">
        <v>-0.10903293064328202</v>
      </c>
      <c r="H13" s="4">
        <v>-0.10903293064328202</v>
      </c>
      <c r="I13" s="4">
        <v>0.12210504549214227</v>
      </c>
      <c r="J13" s="4">
        <v>0.10451977401129946</v>
      </c>
      <c r="K13" s="4">
        <v>0.10601719197707726</v>
      </c>
      <c r="L13" s="4">
        <v>1.9867396525352899E-2</v>
      </c>
      <c r="M13" s="4">
        <v>1.3439988469714986E-2</v>
      </c>
      <c r="N13" s="4">
        <v>5.3469268675816792E-2</v>
      </c>
      <c r="O13" s="4">
        <v>7.6793957196810744E-2</v>
      </c>
      <c r="P13" s="4">
        <v>9.2678649715037267E-2</v>
      </c>
      <c r="Q13" s="4">
        <v>0.9987421716392807</v>
      </c>
      <c r="R13" s="4">
        <v>0.14166734140993781</v>
      </c>
      <c r="S13" s="4">
        <v>7.8835305454132032E-2</v>
      </c>
      <c r="T13" s="4">
        <v>1.0322734392002906</v>
      </c>
      <c r="U13" s="4">
        <v>4.7580569129549451E-2</v>
      </c>
      <c r="V13" s="4">
        <v>-7.7089503379452334E-2</v>
      </c>
      <c r="W13" s="4">
        <v>0.7754908580815153</v>
      </c>
      <c r="X13" s="4">
        <v>6.4753943562166266E-2</v>
      </c>
      <c r="Y13" s="4">
        <v>-0.12108425819634706</v>
      </c>
      <c r="Z13" s="4">
        <v>2.0824489217699211</v>
      </c>
      <c r="AA13" s="4">
        <v>0.55271482185312903</v>
      </c>
      <c r="AB13" s="4">
        <v>0.27292294615242696</v>
      </c>
      <c r="AC13" s="4">
        <v>1.9979191528634945</v>
      </c>
      <c r="AD13" s="4">
        <v>0.4694953170143209</v>
      </c>
      <c r="AE13" s="4">
        <v>0.23333737942858951</v>
      </c>
      <c r="AF13" s="4">
        <v>6.880257064549665E-2</v>
      </c>
      <c r="AG13" s="4">
        <v>0.19252187748607796</v>
      </c>
      <c r="AH13" s="4">
        <v>6.7781845060011961E-2</v>
      </c>
      <c r="AI13" s="4">
        <v>0.11358033267017956</v>
      </c>
      <c r="AJ13" s="4">
        <v>-0.17638966729505273</v>
      </c>
      <c r="AK13" s="4">
        <v>1.5500794912559618E-2</v>
      </c>
      <c r="AL13" s="4">
        <v>-4.7689446325528163E-3</v>
      </c>
    </row>
    <row r="14" spans="1:38" ht="15.75" customHeight="1">
      <c r="A14" s="19" t="s">
        <v>0</v>
      </c>
      <c r="B14" s="3">
        <v>40909</v>
      </c>
      <c r="C14" s="4">
        <v>2011</v>
      </c>
      <c r="D14" s="4" t="s">
        <v>666</v>
      </c>
      <c r="E14" s="4">
        <v>5.5904655203208468E-2</v>
      </c>
      <c r="F14" s="4">
        <v>4.3813529617946025E-2</v>
      </c>
      <c r="G14" s="4">
        <v>0.2001030320871357</v>
      </c>
      <c r="H14" s="4">
        <v>0.2001030320871357</v>
      </c>
      <c r="I14" s="4">
        <v>-0.27463626818659065</v>
      </c>
      <c r="J14" s="4">
        <v>-0.27160493827160498</v>
      </c>
      <c r="K14" s="4">
        <v>-0.26987447698744771</v>
      </c>
      <c r="L14" s="4">
        <v>-5.0158924245561794E-3</v>
      </c>
      <c r="M14" s="4">
        <v>-4.8407917383820999E-3</v>
      </c>
      <c r="N14" s="4">
        <v>6.599474404466095E-2</v>
      </c>
      <c r="O14" s="4">
        <v>-0.12737259688739702</v>
      </c>
      <c r="P14" s="4">
        <v>-0.18541532747660883</v>
      </c>
      <c r="Q14" s="4">
        <v>1.1921508548311608</v>
      </c>
      <c r="R14" s="4">
        <v>0.31588636235493051</v>
      </c>
      <c r="S14" s="4">
        <v>5.2904304274889943E-2</v>
      </c>
      <c r="T14" s="4">
        <v>0.79460472549550754</v>
      </c>
      <c r="U14" s="4">
        <v>8.2801223943905558E-2</v>
      </c>
      <c r="V14" s="4">
        <v>-1.4332646108736103E-2</v>
      </c>
      <c r="W14" s="4">
        <v>0.89849609385501106</v>
      </c>
      <c r="X14" s="4">
        <v>-5.5801144743090593E-2</v>
      </c>
      <c r="Y14" s="4">
        <v>-0.22906998376096382</v>
      </c>
      <c r="Z14" s="4">
        <v>1.6205958188757088</v>
      </c>
      <c r="AA14" s="4">
        <v>0.56646212196166734</v>
      </c>
      <c r="AB14" s="4">
        <v>0.38585419768048873</v>
      </c>
      <c r="AC14" s="4">
        <v>2.3458312268178654</v>
      </c>
      <c r="AD14" s="4">
        <v>0.5566942456099756</v>
      </c>
      <c r="AE14" s="4">
        <v>0.26468940062471114</v>
      </c>
      <c r="AF14" s="4">
        <v>8.2565991405770409E-2</v>
      </c>
      <c r="AG14" s="4">
        <v>0.16865005578281889</v>
      </c>
      <c r="AH14" s="4">
        <v>0.10432619427061064</v>
      </c>
      <c r="AI14" s="4">
        <v>1.3940692924425567E-2</v>
      </c>
      <c r="AJ14" s="4">
        <v>0.17015441483336313</v>
      </c>
      <c r="AK14" s="4">
        <v>0.10286382232612508</v>
      </c>
      <c r="AL14" s="4">
        <v>7.9540774299835248E-2</v>
      </c>
    </row>
    <row r="15" spans="1:38" ht="15.75" customHeight="1">
      <c r="A15" s="19" t="s">
        <v>0</v>
      </c>
      <c r="B15" s="3">
        <v>40545</v>
      </c>
      <c r="C15" s="4">
        <v>2010</v>
      </c>
      <c r="D15" s="4" t="s">
        <v>666</v>
      </c>
      <c r="E15" s="4">
        <v>-5.0083202740035864E-3</v>
      </c>
      <c r="F15" s="4">
        <v>-1.5074798619102417E-2</v>
      </c>
      <c r="G15" s="4">
        <v>-4.6790599789547527E-2</v>
      </c>
      <c r="H15" s="4">
        <v>-4.6790599789547527E-2</v>
      </c>
      <c r="I15" s="4">
        <v>8.7069949453774664E-2</v>
      </c>
      <c r="J15" s="4">
        <v>9.213483146067418E-2</v>
      </c>
      <c r="K15" s="4">
        <v>8.6363636363636337E-2</v>
      </c>
      <c r="L15" s="4">
        <v>-7.9358695652173919E-3</v>
      </c>
      <c r="M15" s="4">
        <v>-1.0756157900397978E-4</v>
      </c>
      <c r="N15" s="4">
        <v>9.8259477262364225E-2</v>
      </c>
      <c r="O15" s="4">
        <v>-1.1224428217971155E-2</v>
      </c>
      <c r="P15" s="4">
        <v>-1.4430522314514993E-2</v>
      </c>
      <c r="Q15" s="4">
        <v>1.310706782171605</v>
      </c>
      <c r="R15" s="4">
        <v>0.32528639779378066</v>
      </c>
      <c r="S15" s="4">
        <v>6.1363452946621037E-2</v>
      </c>
      <c r="T15" s="4">
        <v>1.7294457987954801</v>
      </c>
      <c r="U15" s="4">
        <v>0.49958863474813808</v>
      </c>
      <c r="V15" s="4">
        <v>0.13132095127436677</v>
      </c>
      <c r="W15" s="4">
        <v>2.0370339479085904</v>
      </c>
      <c r="X15" s="4">
        <v>0.39219623631413003</v>
      </c>
      <c r="Y15" s="4">
        <v>0.3274548463312984</v>
      </c>
      <c r="Z15" s="4">
        <v>2.0329272330666011</v>
      </c>
      <c r="AA15" s="4">
        <v>0.62398100553635372</v>
      </c>
      <c r="AB15" s="4">
        <v>0.37517381246196341</v>
      </c>
      <c r="AC15" s="4">
        <v>2.6806165562476658</v>
      </c>
      <c r="AD15" s="4">
        <v>0.66332460560751738</v>
      </c>
      <c r="AE15" s="4">
        <v>0.30855286284387251</v>
      </c>
      <c r="AF15" s="4">
        <v>1.3269749118805723E-2</v>
      </c>
      <c r="AG15" s="4">
        <v>3.8223938223938221E-2</v>
      </c>
      <c r="AH15" s="4">
        <v>8.6880294036881356E-2</v>
      </c>
      <c r="AI15" s="4">
        <v>0.12737398793010687</v>
      </c>
      <c r="AJ15" s="4">
        <v>0.15349700845884051</v>
      </c>
      <c r="AK15" s="4">
        <v>-4.5067671271103671E-2</v>
      </c>
      <c r="AL15" s="4">
        <v>-1.9039442452401394E-2</v>
      </c>
    </row>
    <row r="16" spans="1:38" ht="15.75" customHeight="1">
      <c r="A16" s="18" t="s">
        <v>0</v>
      </c>
      <c r="B16" s="3">
        <v>40181</v>
      </c>
      <c r="C16" s="4">
        <v>2009</v>
      </c>
      <c r="D16" s="4" t="s">
        <v>666</v>
      </c>
      <c r="E16" s="4">
        <v>-2.9020973536009537E-2</v>
      </c>
      <c r="F16" s="4">
        <v>-3.9481828632062961E-2</v>
      </c>
      <c r="G16" s="4">
        <v>-4.4314829713059799E-2</v>
      </c>
      <c r="H16" s="4">
        <v>-4.4314829713059799E-2</v>
      </c>
      <c r="I16" s="4">
        <v>-5.2745385744072899E-2</v>
      </c>
      <c r="J16" s="4">
        <v>-4.710920770877939E-2</v>
      </c>
      <c r="K16" s="4">
        <v>-3.7199124726477004E-2</v>
      </c>
      <c r="L16" s="4">
        <v>-1.8457270884455351E-2</v>
      </c>
      <c r="M16" s="4">
        <v>-1.6398645789250953E-2</v>
      </c>
      <c r="N16" s="4">
        <v>8.0248957179451644E-2</v>
      </c>
      <c r="O16" s="4">
        <v>0.10679935880309911</v>
      </c>
      <c r="P16" s="4">
        <v>0.1931799092894339</v>
      </c>
      <c r="Q16" s="4">
        <v>1.4393993551504907</v>
      </c>
      <c r="R16" s="4">
        <v>0.40584489512129124</v>
      </c>
      <c r="S16" s="4">
        <v>0.23631780446781986</v>
      </c>
      <c r="T16" s="4">
        <v>2.1602220309287667</v>
      </c>
      <c r="U16" s="4">
        <v>0.60097290306872442</v>
      </c>
      <c r="V16" s="4">
        <v>0.23873398844333094</v>
      </c>
      <c r="W16" s="4">
        <v>2.1868911720286723</v>
      </c>
      <c r="X16" s="4">
        <v>0.55022195595115819</v>
      </c>
      <c r="Y16" s="4">
        <v>0.1819688561686314</v>
      </c>
      <c r="Z16" s="4">
        <v>2.378095324072202</v>
      </c>
      <c r="AA16" s="4">
        <v>0.71006386961487356</v>
      </c>
      <c r="AB16" s="4">
        <v>0.37037470819575197</v>
      </c>
      <c r="AC16" s="4">
        <v>2.8994404825469622</v>
      </c>
      <c r="AD16" s="4">
        <v>0.76211875721628575</v>
      </c>
      <c r="AE16" s="4">
        <v>0.32966824473801298</v>
      </c>
      <c r="AF16" s="4">
        <v>-7.5110608087251771E-3</v>
      </c>
      <c r="AG16" s="4">
        <v>2.5336500395882817E-2</v>
      </c>
      <c r="AH16" s="4">
        <v>0.11506029771999246</v>
      </c>
      <c r="AI16" s="4">
        <v>0.21237501700327177</v>
      </c>
      <c r="AJ16" s="4">
        <v>0.22688153898076274</v>
      </c>
      <c r="AK16" s="4">
        <v>-7.6179427687548332E-2</v>
      </c>
      <c r="AL16" s="4">
        <v>-7.8594695207073059E-2</v>
      </c>
    </row>
    <row r="17" spans="1:38" ht="15.75" customHeight="1">
      <c r="A17" s="18" t="s">
        <v>0</v>
      </c>
      <c r="B17" s="3">
        <v>39810</v>
      </c>
      <c r="C17" s="4">
        <v>2008</v>
      </c>
      <c r="D17" s="4" t="s">
        <v>666</v>
      </c>
      <c r="E17" s="4">
        <v>4.3407807512889765E-2</v>
      </c>
      <c r="F17" s="4">
        <v>4.3650793650793648E-2</v>
      </c>
      <c r="G17" s="4">
        <v>-0.13775362737730504</v>
      </c>
      <c r="H17" s="4">
        <v>-0.13775362737730504</v>
      </c>
      <c r="I17" s="4">
        <v>0.22437594553706505</v>
      </c>
      <c r="J17" s="4">
        <v>0.27247956403269757</v>
      </c>
      <c r="K17" s="4">
        <v>0.25895316804407725</v>
      </c>
      <c r="L17" s="4">
        <v>-2.4627978771376045E-2</v>
      </c>
      <c r="M17" s="4">
        <v>-2.5801353626275468E-2</v>
      </c>
      <c r="N17" s="4">
        <v>0.10296684182466191</v>
      </c>
      <c r="O17" s="4">
        <v>-1.8165125582005379E-2</v>
      </c>
      <c r="P17" s="4">
        <v>-2.7640505905017171E-3</v>
      </c>
      <c r="Q17" s="4">
        <v>1.6645985449155025</v>
      </c>
      <c r="R17" s="4">
        <v>0.60732538139023529</v>
      </c>
      <c r="S17" s="4">
        <v>0.33576297076253503</v>
      </c>
      <c r="T17" s="4">
        <v>2.0301076707566899</v>
      </c>
      <c r="U17" s="4">
        <v>0.49156739825538542</v>
      </c>
      <c r="V17" s="4">
        <v>0.33430302518174404</v>
      </c>
      <c r="W17" s="4">
        <v>3.185896240729853</v>
      </c>
      <c r="X17" s="4">
        <v>0.89910401980965393</v>
      </c>
      <c r="Y17" s="4">
        <v>0.31651312477526461</v>
      </c>
      <c r="Z17" s="4">
        <v>1.9862276720520866</v>
      </c>
      <c r="AA17" s="4">
        <v>0.66998989268996167</v>
      </c>
      <c r="AB17" s="4">
        <v>0.18816281597702908</v>
      </c>
      <c r="AC17" s="4">
        <v>2.806894347993115</v>
      </c>
      <c r="AD17" s="4">
        <v>0.93113716812795455</v>
      </c>
      <c r="AE17" s="4">
        <v>0.40200059108736647</v>
      </c>
      <c r="AF17" s="4">
        <v>2.9119017365523085E-2</v>
      </c>
      <c r="AG17" s="4">
        <v>-1.1350293542074364E-2</v>
      </c>
      <c r="AH17" s="4">
        <v>4.8891963337203845E-2</v>
      </c>
      <c r="AI17" s="4">
        <v>6.1265395976929562E-3</v>
      </c>
      <c r="AJ17" s="4">
        <v>0.24273880675264758</v>
      </c>
      <c r="AK17" s="4">
        <v>1.015625E-2</v>
      </c>
      <c r="AL17" s="4">
        <v>5.0804361644907342E-2</v>
      </c>
    </row>
    <row r="18" spans="1:38" ht="15.75" customHeight="1">
      <c r="A18" s="19" t="s">
        <v>0</v>
      </c>
      <c r="B18" s="3">
        <v>39446</v>
      </c>
      <c r="C18" s="4">
        <v>2007</v>
      </c>
      <c r="D18" s="4" t="s">
        <v>666</v>
      </c>
      <c r="E18" s="4">
        <v>0.14573175305678493</v>
      </c>
      <c r="F18" s="4">
        <v>0.13267306033919565</v>
      </c>
      <c r="G18" s="4">
        <v>0.27226594101640067</v>
      </c>
      <c r="H18" s="4">
        <v>0.27226594101640067</v>
      </c>
      <c r="I18" s="4">
        <v>-4.3155704333665071E-2</v>
      </c>
      <c r="J18" s="4">
        <v>-2.3936170212765923E-2</v>
      </c>
      <c r="K18" s="4">
        <v>-2.6809651474530856E-2</v>
      </c>
      <c r="L18" s="4">
        <v>-1.9297566413564091E-2</v>
      </c>
      <c r="M18" s="4">
        <v>-1.7740794195399985E-2</v>
      </c>
      <c r="N18" s="4">
        <v>0.11598147301793102</v>
      </c>
      <c r="O18" s="4">
        <v>7.0255474452554742E-2</v>
      </c>
      <c r="P18" s="4">
        <v>3.7271937445699392E-2</v>
      </c>
      <c r="Q18" s="4">
        <v>1.5046805577447866</v>
      </c>
      <c r="R18" s="4">
        <v>0.75072203534426374</v>
      </c>
      <c r="S18" s="4">
        <v>0.32847376099612791</v>
      </c>
      <c r="T18" s="4">
        <v>2.2573436042778132</v>
      </c>
      <c r="U18" s="4">
        <v>0.93996862779627288</v>
      </c>
      <c r="V18" s="4">
        <v>0.41044492479935835</v>
      </c>
      <c r="W18" s="4">
        <v>1.9704681926652243</v>
      </c>
      <c r="X18" s="4">
        <v>0.66751282661753508</v>
      </c>
      <c r="Y18" s="4">
        <v>0.27965196899556799</v>
      </c>
      <c r="Z18" s="4">
        <v>2.251674971901874</v>
      </c>
      <c r="AA18" s="4">
        <v>0.98519965056499559</v>
      </c>
      <c r="AB18" s="4">
        <v>0.40191843884187872</v>
      </c>
      <c r="AC18" s="4">
        <v>2.8103814461630159</v>
      </c>
      <c r="AD18" s="4">
        <v>1.0401011953917501</v>
      </c>
      <c r="AE18" s="4">
        <v>0.47893423347732733</v>
      </c>
      <c r="AF18" s="4">
        <v>8.4022038567493115E-2</v>
      </c>
      <c r="AG18" s="4">
        <v>4.5203518101861323E-2</v>
      </c>
      <c r="AH18" s="4">
        <v>0.14737230001700777</v>
      </c>
      <c r="AI18" s="4">
        <v>0.12343965958116526</v>
      </c>
      <c r="AJ18" s="4">
        <v>0.44653420294251478</v>
      </c>
      <c r="AK18" s="4">
        <v>7.7894736842105267E-2</v>
      </c>
      <c r="AL18" s="4">
        <v>0.17311994493202548</v>
      </c>
    </row>
    <row r="19" spans="1:38" ht="15.75" customHeight="1">
      <c r="A19" s="18" t="s">
        <v>0</v>
      </c>
      <c r="B19" s="3">
        <v>39082</v>
      </c>
      <c r="C19" s="4">
        <v>2006</v>
      </c>
      <c r="D19" s="4" t="s">
        <v>666</v>
      </c>
      <c r="E19" s="4">
        <v>5.5628142693114779E-2</v>
      </c>
      <c r="F19" s="4">
        <v>4.6690371991247266E-2</v>
      </c>
      <c r="G19" s="4">
        <v>5.7696575190472671E-3</v>
      </c>
      <c r="H19" s="4">
        <v>5.7696575190472671E-3</v>
      </c>
      <c r="I19" s="4">
        <v>6.1665546057055036E-2</v>
      </c>
      <c r="J19" s="4">
        <v>0.11242603550295856</v>
      </c>
      <c r="K19" s="4">
        <v>0.11343283582089549</v>
      </c>
      <c r="L19" s="4">
        <v>-1.2331859779103406E-2</v>
      </c>
      <c r="M19" s="4">
        <v>-1.3224940187223541E-2</v>
      </c>
      <c r="N19" s="4">
        <v>0.13901319557007927</v>
      </c>
      <c r="O19" s="4">
        <v>0.19962953607813422</v>
      </c>
      <c r="P19" s="4">
        <v>0.2449972958355868</v>
      </c>
      <c r="Q19" s="4">
        <v>1.2325014552679854</v>
      </c>
      <c r="R19" s="4">
        <v>0.66591197959378035</v>
      </c>
      <c r="S19" s="4">
        <v>0.28609875506832111</v>
      </c>
      <c r="T19" s="4">
        <v>2.3144952134323562</v>
      </c>
      <c r="U19" s="4">
        <v>0.65737227277873567</v>
      </c>
      <c r="V19" s="4">
        <v>0.35776471071390831</v>
      </c>
      <c r="W19" s="4">
        <v>2.4654377874027524</v>
      </c>
      <c r="X19" s="4">
        <v>1.0106951870201586</v>
      </c>
      <c r="Y19" s="4">
        <v>0.55060163934758344</v>
      </c>
      <c r="Z19" s="4">
        <v>2.2843326862344537</v>
      </c>
      <c r="AA19" s="4">
        <v>0.67293915514149716</v>
      </c>
      <c r="AB19" s="4">
        <v>0.4774455573621631</v>
      </c>
      <c r="AC19" s="4">
        <v>2.9654128217721984</v>
      </c>
      <c r="AD19" s="4">
        <v>1.1493181697391281</v>
      </c>
      <c r="AE19" s="4">
        <v>0.56889428644791928</v>
      </c>
      <c r="AF19" s="4">
        <v>0.2427960057061341</v>
      </c>
      <c r="AG19" s="4">
        <v>0.23490780500126293</v>
      </c>
      <c r="AH19" s="4">
        <v>0.21595863851788022</v>
      </c>
      <c r="AI19" s="4">
        <v>5.1171555931136647E-2</v>
      </c>
      <c r="AJ19" s="4">
        <v>1.4554934823091248</v>
      </c>
      <c r="AK19" s="4">
        <v>0.1288022813688213</v>
      </c>
      <c r="AL19" s="4">
        <v>3.2944243645197609E-2</v>
      </c>
    </row>
    <row r="20" spans="1:38" ht="15.75" customHeight="1">
      <c r="A20" s="19" t="s">
        <v>0</v>
      </c>
      <c r="B20" s="3">
        <v>38718</v>
      </c>
      <c r="C20" s="4">
        <v>2005</v>
      </c>
      <c r="D20" s="4" t="s">
        <v>666</v>
      </c>
      <c r="E20" s="4">
        <v>6.6866604714032274E-2</v>
      </c>
      <c r="F20" s="4">
        <v>7.7639568472557915E-2</v>
      </c>
      <c r="G20" s="4">
        <v>4.8309553349875932E-2</v>
      </c>
      <c r="H20" s="4">
        <v>4.8309553349875932E-2</v>
      </c>
      <c r="I20" s="4">
        <v>0.22352802914561054</v>
      </c>
      <c r="J20" s="4">
        <v>0.22909090909090904</v>
      </c>
      <c r="K20" s="4">
        <v>0.22262773722627732</v>
      </c>
      <c r="L20" s="4">
        <v>2.7732761699403659E-3</v>
      </c>
      <c r="M20" s="4">
        <v>5.8898661488562412E-3</v>
      </c>
      <c r="N20" s="4">
        <v>0.16349125038508261</v>
      </c>
      <c r="O20" s="4">
        <v>6.7020034138891391E-2</v>
      </c>
      <c r="P20" s="4">
        <v>3.2268870031263955E-2</v>
      </c>
      <c r="Q20" s="4">
        <v>1.3274175364659098</v>
      </c>
      <c r="R20" s="4">
        <v>0.74355277924701013</v>
      </c>
      <c r="S20" s="4">
        <v>0.40207610043837427</v>
      </c>
      <c r="T20" s="4">
        <v>2.0487561897681834</v>
      </c>
      <c r="U20" s="4">
        <v>0.82012969126956703</v>
      </c>
      <c r="V20" s="4">
        <v>0.46355280547289596</v>
      </c>
      <c r="W20" s="4">
        <v>2.7612155029911816</v>
      </c>
      <c r="X20" s="4">
        <v>1.1814697301216703</v>
      </c>
      <c r="Y20" s="4">
        <v>0.58996837175301209</v>
      </c>
      <c r="Z20" s="4">
        <v>2.6348604635815258</v>
      </c>
      <c r="AA20" s="4">
        <v>0.86758787370478718</v>
      </c>
      <c r="AB20" s="4">
        <v>0.68105080210835645</v>
      </c>
      <c r="AC20" s="4">
        <v>2.9816847795087282</v>
      </c>
      <c r="AD20" s="4">
        <v>1.2128071356843464</v>
      </c>
      <c r="AE20" s="4">
        <v>0.60496649344403575</v>
      </c>
      <c r="AF20" s="4">
        <v>2.6204069682330553E-2</v>
      </c>
      <c r="AG20" s="4">
        <v>5.7425213675213672E-2</v>
      </c>
      <c r="AH20" s="4">
        <v>8.8302042500515779E-2</v>
      </c>
      <c r="AI20" s="4">
        <v>0.18713305003600528</v>
      </c>
      <c r="AJ20" s="4">
        <v>-5.6239015817223195E-2</v>
      </c>
      <c r="AK20" s="4">
        <v>0.21314626177205459</v>
      </c>
      <c r="AL20" s="4">
        <v>6.4123581336696087E-2</v>
      </c>
    </row>
    <row r="21" spans="1:38" ht="15.75" customHeight="1">
      <c r="A21" s="20" t="s">
        <v>0</v>
      </c>
      <c r="B21" s="3">
        <v>38354</v>
      </c>
      <c r="C21" s="4">
        <v>2004</v>
      </c>
      <c r="D21" s="4" t="s">
        <v>666</v>
      </c>
      <c r="E21" s="4">
        <v>0.13104963929100377</v>
      </c>
      <c r="F21" s="4">
        <v>0.14282826921781311</v>
      </c>
      <c r="G21" s="4">
        <v>0.13083128726762538</v>
      </c>
      <c r="H21" s="4">
        <v>0.13083128726762538</v>
      </c>
      <c r="I21" s="4">
        <v>0.18229817979713769</v>
      </c>
      <c r="J21" s="4">
        <v>0.13636363636363641</v>
      </c>
      <c r="K21" s="4">
        <v>0.19650655021834068</v>
      </c>
      <c r="L21" s="4">
        <v>3.3692722371967658E-5</v>
      </c>
      <c r="M21" s="4">
        <v>-5.0080680419614804E-2</v>
      </c>
      <c r="N21" s="4">
        <v>0.1838639725600795</v>
      </c>
      <c r="O21" s="4">
        <v>5.0589900896649366E-2</v>
      </c>
      <c r="P21" s="4">
        <v>7.4762990519620778E-2</v>
      </c>
      <c r="Q21" s="4">
        <v>1.6074758227199302</v>
      </c>
      <c r="R21" s="4">
        <v>0.73518384824381922</v>
      </c>
      <c r="S21" s="4">
        <v>0.46502409205698853</v>
      </c>
      <c r="T21" s="4">
        <v>2.2419402753176843</v>
      </c>
      <c r="U21" s="4">
        <v>0.97393848757295853</v>
      </c>
      <c r="V21" s="4">
        <v>0.28237233863193073</v>
      </c>
      <c r="W21" s="4">
        <v>2.6754066102370091</v>
      </c>
      <c r="X21" s="4">
        <v>1.055764440565748</v>
      </c>
      <c r="Y21" s="4">
        <v>0.53305730265432161</v>
      </c>
      <c r="Z21" s="4">
        <v>2.8704410148787853</v>
      </c>
      <c r="AA21" s="4">
        <v>0.97542055831691743</v>
      </c>
      <c r="AB21" s="4">
        <v>0.3406244920387605</v>
      </c>
      <c r="AC21" s="4">
        <v>2.8747202793611875</v>
      </c>
      <c r="AD21" s="4">
        <v>1.2129271745039016</v>
      </c>
      <c r="AE21" s="4">
        <v>0.62184308318429848</v>
      </c>
      <c r="AF21" s="4">
        <v>3.9093398235473073E-2</v>
      </c>
      <c r="AG21" s="4">
        <v>4.3478260869565216E-2</v>
      </c>
      <c r="AH21" s="4">
        <v>0.1047178998404575</v>
      </c>
      <c r="AI21" s="4">
        <v>0.18396397966191766</v>
      </c>
      <c r="AJ21" s="4">
        <v>-0.30508060576453344</v>
      </c>
      <c r="AK21" s="4">
        <v>0.11080273270708796</v>
      </c>
      <c r="AL21" s="4">
        <v>0.12235510579576817</v>
      </c>
    </row>
    <row r="22" spans="1:38" ht="15.75" customHeight="1">
      <c r="A22" s="18" t="s">
        <v>0</v>
      </c>
      <c r="B22" s="3">
        <v>37983</v>
      </c>
      <c r="C22" s="4">
        <v>2003</v>
      </c>
      <c r="D22" s="4" t="s">
        <v>666</v>
      </c>
      <c r="E22" s="4">
        <v>0.15328668246184363</v>
      </c>
      <c r="F22" s="4">
        <v>0.14835016053537581</v>
      </c>
      <c r="G22" s="4">
        <v>0.12233047928353509</v>
      </c>
      <c r="H22" s="4">
        <v>0.12233047928353509</v>
      </c>
      <c r="I22" s="4">
        <v>9.0950432014552066E-2</v>
      </c>
      <c r="J22" s="4">
        <v>9.9999999999999881E-2</v>
      </c>
      <c r="K22" s="4">
        <v>6.0185185185185133E-2</v>
      </c>
      <c r="L22" s="4">
        <v>-1.0216765316329634E-2</v>
      </c>
      <c r="M22" s="4">
        <v>2.9018748045946112E-2</v>
      </c>
      <c r="N22" s="4">
        <v>0.1652015245842253</v>
      </c>
      <c r="O22" s="4">
        <v>0.29586594911937375</v>
      </c>
      <c r="P22" s="4">
        <v>0.37123580714168175</v>
      </c>
      <c r="Q22" s="4">
        <v>1.6025679690473078</v>
      </c>
      <c r="R22" s="4">
        <v>0.65778415233559762</v>
      </c>
      <c r="S22" s="4">
        <v>0.44897434399613934</v>
      </c>
      <c r="T22" s="4">
        <v>3.2954806557119731</v>
      </c>
      <c r="U22" s="4">
        <v>1.0314922907948116</v>
      </c>
      <c r="V22" s="4">
        <v>0.62822314038555604</v>
      </c>
      <c r="W22" s="4">
        <v>2.539949239458533</v>
      </c>
      <c r="X22" s="4">
        <v>1.2041426889030558</v>
      </c>
      <c r="Y22" s="4">
        <v>0.51225709652964957</v>
      </c>
      <c r="Z22" s="4">
        <v>3.2415282229047095</v>
      </c>
      <c r="AA22" s="4">
        <v>0.7881711051807474</v>
      </c>
      <c r="AB22" s="4">
        <v>0.3287496390360462</v>
      </c>
      <c r="AC22" s="4">
        <v>2.6625638344179081</v>
      </c>
      <c r="AD22" s="4">
        <v>0.97132260246615232</v>
      </c>
      <c r="AE22" s="4">
        <v>0.60649225927292494</v>
      </c>
      <c r="AF22" s="4">
        <v>0.21763289498055197</v>
      </c>
      <c r="AG22" s="4">
        <v>8.6285195277020887E-2</v>
      </c>
      <c r="AH22" s="4">
        <v>0.19003353387908078</v>
      </c>
      <c r="AI22" s="4">
        <v>0.19603242125988371</v>
      </c>
      <c r="AJ22" s="4">
        <v>-1.0872191350567771E-2</v>
      </c>
      <c r="AK22" s="4">
        <v>0.1837250442254233</v>
      </c>
      <c r="AL22" s="4">
        <v>0.15676162409954159</v>
      </c>
    </row>
    <row r="23" spans="1:38" ht="15.75" customHeight="1">
      <c r="A23" s="18" t="s">
        <v>0</v>
      </c>
      <c r="B23" s="3">
        <v>37619</v>
      </c>
      <c r="C23" s="4">
        <v>2002</v>
      </c>
      <c r="D23" s="4" t="s">
        <v>666</v>
      </c>
      <c r="E23" s="4">
        <v>9.9806084111016852E-2</v>
      </c>
      <c r="F23" s="4">
        <v>0.10154252599284132</v>
      </c>
      <c r="G23" s="4">
        <v>0.24293577981651376</v>
      </c>
      <c r="H23" s="4">
        <v>0.24293577981651376</v>
      </c>
      <c r="I23" s="4">
        <v>0.16390261115031757</v>
      </c>
      <c r="J23" s="4">
        <v>0.17647058823529416</v>
      </c>
      <c r="K23" s="4">
        <v>0.17391304347826089</v>
      </c>
      <c r="L23" s="4">
        <v>-1.0682780473821464E-2</v>
      </c>
      <c r="M23" s="4">
        <v>-8.5274053341320155E-3</v>
      </c>
      <c r="N23" s="4">
        <v>0.17572562697757996</v>
      </c>
      <c r="O23" s="4">
        <v>-7.7617328519855602E-2</v>
      </c>
      <c r="P23" s="4">
        <v>-0.14804430113556707</v>
      </c>
      <c r="Q23" s="4">
        <v>1.3123417339827859</v>
      </c>
      <c r="R23" s="4">
        <v>0.43065575641324683</v>
      </c>
      <c r="S23" s="4">
        <v>0.31668315492636995</v>
      </c>
      <c r="T23" s="4">
        <v>2.3457306872538224</v>
      </c>
      <c r="U23" s="4">
        <v>0.67907024763489388</v>
      </c>
      <c r="V23" s="4">
        <v>0.43514254909681871</v>
      </c>
      <c r="W23" s="4">
        <v>4.6114619655331062</v>
      </c>
      <c r="X23" s="4">
        <v>0.78137651791900631</v>
      </c>
      <c r="Y23" s="4">
        <v>0.57759686892316031</v>
      </c>
      <c r="Z23" s="4">
        <v>2.8455696723857336</v>
      </c>
      <c r="AA23" s="4">
        <v>0.63795866626131781</v>
      </c>
      <c r="AB23" s="4">
        <v>0.39501258948117862</v>
      </c>
      <c r="AC23" s="4">
        <v>2.5537597023819751</v>
      </c>
      <c r="AD23" s="4">
        <v>0.86774139183391252</v>
      </c>
      <c r="AE23" s="4">
        <v>0.60422128174755663</v>
      </c>
      <c r="AF23" s="4">
        <v>0.16609071274298057</v>
      </c>
      <c r="AG23" s="4">
        <v>0.10394385026737968</v>
      </c>
      <c r="AH23" s="4">
        <v>5.3731033049262106E-2</v>
      </c>
      <c r="AI23" s="4">
        <v>-5.3270942085211388E-2</v>
      </c>
      <c r="AJ23" s="4">
        <v>0.48777857656362328</v>
      </c>
      <c r="AK23" s="4">
        <v>0.10192147034252297</v>
      </c>
      <c r="AL23" s="4">
        <v>1.8679119412941963E-2</v>
      </c>
    </row>
    <row r="24" spans="1:38" ht="15.75" customHeight="1">
      <c r="A24" s="19" t="s">
        <v>0</v>
      </c>
      <c r="B24" s="3">
        <v>37255</v>
      </c>
      <c r="C24" s="4">
        <v>2001</v>
      </c>
      <c r="D24" s="4" t="s">
        <v>666</v>
      </c>
      <c r="E24" s="4">
        <v>0.13264010432753354</v>
      </c>
      <c r="F24" s="4">
        <v>7.6859542054788232E-2</v>
      </c>
      <c r="G24" s="4">
        <v>0.24523990860624523</v>
      </c>
      <c r="H24" s="4">
        <v>0.24523990860624523</v>
      </c>
      <c r="I24" s="4">
        <v>0.18083333333333335</v>
      </c>
      <c r="J24" s="4">
        <v>0.13333333333333347</v>
      </c>
      <c r="K24" s="4">
        <v>0.14285714285714285</v>
      </c>
      <c r="L24" s="4">
        <v>1.2532501419742777E-2</v>
      </c>
      <c r="M24" s="4">
        <v>-6.0548583505420752E-3</v>
      </c>
      <c r="N24" s="4">
        <v>0.17265864229957867</v>
      </c>
      <c r="O24" s="4">
        <v>0.35060185890598811</v>
      </c>
      <c r="P24" s="4">
        <v>0.45068130974171244</v>
      </c>
      <c r="Q24" s="4">
        <v>1.3238130175217193</v>
      </c>
      <c r="R24" s="4">
        <v>0.34010769033089222</v>
      </c>
      <c r="S24" s="4">
        <v>0.27982400067180851</v>
      </c>
      <c r="T24" s="4">
        <v>3.6378236120864407</v>
      </c>
      <c r="U24" s="4">
        <v>0.99984956178571915</v>
      </c>
      <c r="V24" s="4">
        <v>0.66425406520408958</v>
      </c>
      <c r="W24" s="4">
        <v>2.3999999992886232</v>
      </c>
      <c r="X24" s="4">
        <v>0.72350230396608051</v>
      </c>
      <c r="Y24" s="4">
        <v>0.69978388013856807</v>
      </c>
      <c r="Z24" s="4">
        <v>2.7749112515593284</v>
      </c>
      <c r="AA24" s="4">
        <v>0.96321108041533321</v>
      </c>
      <c r="AB24" s="4">
        <v>0.57921191995128507</v>
      </c>
      <c r="AC24" s="4">
        <v>2.4970333082523783</v>
      </c>
      <c r="AD24" s="4">
        <v>0.84496315045505688</v>
      </c>
      <c r="AE24" s="4">
        <v>0.43896646448123378</v>
      </c>
      <c r="AF24" s="4">
        <v>6.3029776135622691E-3</v>
      </c>
      <c r="AG24" s="4">
        <v>2.9948364888123923E-2</v>
      </c>
      <c r="AH24" s="4">
        <v>0.12390129945977515</v>
      </c>
      <c r="AI24" s="4">
        <v>0.17347677888162083</v>
      </c>
      <c r="AJ24" s="4">
        <v>-0.40197764402407565</v>
      </c>
      <c r="AK24" s="4">
        <v>0.22727272727272727</v>
      </c>
      <c r="AL24" s="4">
        <v>0.10271264367816092</v>
      </c>
    </row>
    <row r="25" spans="1:38" ht="15.75" customHeight="1">
      <c r="A25" s="18" t="s">
        <v>0</v>
      </c>
      <c r="B25" s="3">
        <v>36891</v>
      </c>
      <c r="C25" s="4">
        <v>2000</v>
      </c>
      <c r="D25" s="4" t="s">
        <v>666</v>
      </c>
      <c r="E25" s="4">
        <v>6.0718575952822977E-2</v>
      </c>
      <c r="F25" s="4">
        <v>6.4475162409026524E-2</v>
      </c>
      <c r="G25" s="4">
        <v>6.7826935588809367E-2</v>
      </c>
      <c r="H25" s="4">
        <v>6.7826935588809367E-2</v>
      </c>
      <c r="I25" s="4">
        <v>0.15190784737221022</v>
      </c>
      <c r="J25" s="4">
        <v>0.15384615384615383</v>
      </c>
      <c r="K25" s="4">
        <v>0.15827338129496418</v>
      </c>
      <c r="L25" s="4">
        <v>1.8031828130794546E-3</v>
      </c>
      <c r="M25" s="4">
        <v>8.1647555803457065E-3</v>
      </c>
      <c r="N25" s="4">
        <v>0.16355436664768272</v>
      </c>
      <c r="O25" s="4">
        <v>0.15606834595737185</v>
      </c>
      <c r="P25" s="4">
        <v>0.33686786296900489</v>
      </c>
      <c r="Q25" s="4">
        <v>1.3036476917451307</v>
      </c>
      <c r="R25" s="4">
        <v>0.33487071006307817</v>
      </c>
      <c r="S25" s="4">
        <v>0.15046029457616</v>
      </c>
      <c r="T25" s="4">
        <v>2.5170489123950817</v>
      </c>
      <c r="U25" s="4">
        <v>0.675021403360346</v>
      </c>
      <c r="V25" s="4">
        <v>0.3501279514857214</v>
      </c>
      <c r="W25" s="4">
        <v>2.7290097538542604</v>
      </c>
      <c r="X25" s="4">
        <v>0.72416580026595267</v>
      </c>
      <c r="Y25" s="4">
        <v>0.29835967126473084</v>
      </c>
      <c r="Z25" s="4">
        <v>2.6959504652137456</v>
      </c>
      <c r="AA25" s="4">
        <v>0.94628617735183174</v>
      </c>
      <c r="AB25" s="4">
        <v>0.47435725435330767</v>
      </c>
      <c r="AC25" s="4">
        <v>2.511149201205058</v>
      </c>
      <c r="AD25" s="4">
        <v>0.79938175148614032</v>
      </c>
      <c r="AE25" s="4">
        <v>0.35468758391583999</v>
      </c>
      <c r="AF25" s="4">
        <v>8.6935979210961495E-2</v>
      </c>
      <c r="AG25" s="4">
        <v>-6.1389337641357025E-2</v>
      </c>
      <c r="AH25" s="4">
        <v>0.17426190721119225</v>
      </c>
      <c r="AI25" s="4">
        <v>0.25567694324689244</v>
      </c>
      <c r="AJ25" s="4">
        <v>9.3045112781954889E-2</v>
      </c>
      <c r="AK25" s="4">
        <v>0.12538461538461537</v>
      </c>
      <c r="AL25" s="4">
        <v>3.5418451870894027E-2</v>
      </c>
    </row>
    <row r="26" spans="1:38" ht="15.75" customHeight="1">
      <c r="A26" s="19" t="s">
        <v>0</v>
      </c>
      <c r="B26" s="3">
        <v>36527</v>
      </c>
      <c r="C26" s="4">
        <v>1999</v>
      </c>
      <c r="D26" s="4" t="s">
        <v>666</v>
      </c>
      <c r="E26" s="4">
        <v>0.16122078031872172</v>
      </c>
      <c r="F26" s="4">
        <v>0.17209595236732123</v>
      </c>
      <c r="G26" s="4">
        <v>7.6518998424093848E-2</v>
      </c>
      <c r="H26" s="4">
        <v>7.6518998424093848E-2</v>
      </c>
      <c r="I26" s="4">
        <v>0.36220987250735537</v>
      </c>
      <c r="J26" s="4">
        <v>0.3240740740740739</v>
      </c>
      <c r="K26" s="4">
        <v>0.31132075471698095</v>
      </c>
      <c r="L26" s="4">
        <v>7.4645633874182521E-2</v>
      </c>
      <c r="M26" s="4">
        <v>8.5097156860869869E-2</v>
      </c>
      <c r="N26" s="4">
        <v>5.4611210997598345E-2</v>
      </c>
      <c r="O26" s="4">
        <v>0.16189111747851004</v>
      </c>
      <c r="P26" s="4">
        <v>67.872727272727275</v>
      </c>
      <c r="Q26" s="4">
        <v>1.5172917129399317</v>
      </c>
      <c r="R26" s="4">
        <v>0.50270867571696132</v>
      </c>
      <c r="S26" s="4">
        <v>0.13145938643484409</v>
      </c>
      <c r="T26" s="4">
        <v>3.0605443976670794</v>
      </c>
      <c r="U26" s="4">
        <v>0.64237148002711475</v>
      </c>
      <c r="V26" s="4">
        <v>0.29920551000169221</v>
      </c>
      <c r="W26" s="4">
        <v>2.443274306147027</v>
      </c>
      <c r="X26" s="4">
        <v>0.78785396697762411</v>
      </c>
      <c r="Y26" s="4">
        <v>0.28527750606952068</v>
      </c>
      <c r="Z26" s="4">
        <v>2.4946204753527805</v>
      </c>
      <c r="AA26" s="4">
        <v>0.95929975446668858</v>
      </c>
      <c r="AB26" s="4">
        <v>0.33233849691688333</v>
      </c>
      <c r="AC26" s="4">
        <v>2.5451508887926089</v>
      </c>
      <c r="AD26" s="4">
        <v>0.75094794081049199</v>
      </c>
      <c r="AE26" s="4">
        <v>0.35216411943888415</v>
      </c>
      <c r="AF26" s="4">
        <v>0.12819829424307036</v>
      </c>
      <c r="AG26" s="4">
        <v>6.7977915804002767E-2</v>
      </c>
      <c r="AH26" s="4">
        <v>6.8554887879232015E-2</v>
      </c>
      <c r="AI26" s="4">
        <v>7.1736430550296632E-2</v>
      </c>
      <c r="AJ26" s="4">
        <v>-5.042391789379741E-2</v>
      </c>
      <c r="AK26" s="4">
        <v>0.14587924195680918</v>
      </c>
      <c r="AL26" s="4">
        <v>0.17918491074435838</v>
      </c>
    </row>
    <row r="27" spans="1:38" ht="15.75" customHeight="1">
      <c r="A27" s="20" t="s">
        <v>0</v>
      </c>
      <c r="B27" s="3">
        <v>36163</v>
      </c>
      <c r="C27" s="4">
        <v>1998</v>
      </c>
      <c r="D27" s="4" t="s">
        <v>666</v>
      </c>
      <c r="E27" s="4">
        <v>4.5428432542312963E-2</v>
      </c>
      <c r="F27" s="4">
        <v>5.5790618955512572E-2</v>
      </c>
      <c r="G27" s="4">
        <v>0.25571679859278806</v>
      </c>
      <c r="H27" s="4">
        <v>0.25571679859278806</v>
      </c>
      <c r="I27" s="4">
        <v>-7.3872237359975779E-2</v>
      </c>
      <c r="J27" s="4">
        <v>-0.12903225806451607</v>
      </c>
      <c r="K27" s="4">
        <v>-0.12396694214876026</v>
      </c>
      <c r="L27" s="4">
        <v>3.9656709603738051E-2</v>
      </c>
      <c r="M27" s="4">
        <v>3.3541548942489771E-2</v>
      </c>
      <c r="N27" s="4">
        <v>0.10397715451106886</v>
      </c>
      <c r="O27" s="4">
        <v>0.12502878194796224</v>
      </c>
      <c r="P27" s="4">
        <v>-1.0186314363143631</v>
      </c>
      <c r="Q27" s="4">
        <v>1.5936787716774941</v>
      </c>
      <c r="R27" s="4">
        <v>0.56990761757532515</v>
      </c>
      <c r="S27" s="4">
        <v>0.16673416663338703</v>
      </c>
      <c r="T27" s="4">
        <v>0</v>
      </c>
      <c r="U27" s="4">
        <v>1.1144459544226906</v>
      </c>
      <c r="V27" s="4">
        <v>0.34251487044794909</v>
      </c>
      <c r="W27" s="4">
        <v>2.0989855212162927</v>
      </c>
      <c r="X27" s="4">
        <v>0.60604359113441675</v>
      </c>
      <c r="Y27" s="4">
        <v>0.18294608610095714</v>
      </c>
      <c r="Z27" s="4">
        <v>2.9652356340551842</v>
      </c>
      <c r="AA27" s="4">
        <v>1.3719923728864738</v>
      </c>
      <c r="AB27" s="4">
        <v>0.44624138491248477</v>
      </c>
      <c r="AC27" s="4">
        <v>0</v>
      </c>
      <c r="AD27" s="4">
        <v>0.8579221025701167</v>
      </c>
      <c r="AE27" s="4">
        <v>0.46637229828499138</v>
      </c>
      <c r="AF27" s="4">
        <v>0.12706518474016221</v>
      </c>
      <c r="AG27" s="4">
        <v>0.1518282988871224</v>
      </c>
      <c r="AH27" s="4">
        <v>0.27217638558709739</v>
      </c>
      <c r="AI27" s="4">
        <v>9.5561640525509917E-2</v>
      </c>
      <c r="AJ27" s="4">
        <v>1.4358695652173914</v>
      </c>
      <c r="AK27" s="4">
        <v>6.0280373831775702E-2</v>
      </c>
      <c r="AL27" s="4">
        <v>2.2030981067125647E-2</v>
      </c>
    </row>
    <row r="28" spans="1:38" ht="15.75" customHeight="1">
      <c r="A28" s="18" t="s">
        <v>0</v>
      </c>
      <c r="B28" s="3">
        <v>35792</v>
      </c>
      <c r="C28" s="4">
        <v>1997</v>
      </c>
      <c r="D28" s="4" t="s">
        <v>666</v>
      </c>
      <c r="E28" s="4">
        <v>4.6669750231267348E-2</v>
      </c>
      <c r="F28" s="4">
        <v>5.9765549932739734E-2</v>
      </c>
      <c r="G28" s="4">
        <v>2.2482014388489208E-2</v>
      </c>
      <c r="H28" s="4">
        <v>2.2482014388489208E-2</v>
      </c>
      <c r="I28" s="4">
        <v>0.14409421544856252</v>
      </c>
      <c r="J28" s="4">
        <v>0.13761467889908247</v>
      </c>
      <c r="K28" s="4">
        <v>0.11009174311926594</v>
      </c>
      <c r="L28" s="4">
        <v>5.1354038415267972E-3</v>
      </c>
      <c r="M28" s="4">
        <v>5.4150179739138066E-3</v>
      </c>
      <c r="N28" s="4">
        <v>0.16138693841839685</v>
      </c>
      <c r="O28" s="4">
        <v>0.11616551015163197</v>
      </c>
      <c r="P28" s="4">
        <v>0.17235901509134233</v>
      </c>
      <c r="Q28" s="4">
        <v>1.8842172356668485</v>
      </c>
      <c r="R28" s="4">
        <v>0.61628101212830322</v>
      </c>
      <c r="S28" s="4">
        <v>0.3829960080954074</v>
      </c>
      <c r="T28" s="4">
        <v>0</v>
      </c>
      <c r="U28" s="4">
        <v>0.99260911922330508</v>
      </c>
      <c r="V28" s="4">
        <v>0.4037752117459682</v>
      </c>
      <c r="W28" s="4">
        <v>3.0491803280831729</v>
      </c>
      <c r="X28" s="4">
        <v>2.1500706948177264</v>
      </c>
      <c r="Y28" s="4">
        <v>0.58333333353392214</v>
      </c>
      <c r="Z28" s="4">
        <v>2.6214633615622414</v>
      </c>
      <c r="AA28" s="4">
        <v>1.3477818772822541</v>
      </c>
      <c r="AB28" s="4">
        <v>0.66869157344923735</v>
      </c>
      <c r="AC28" s="4">
        <v>0</v>
      </c>
      <c r="AD28" s="4">
        <v>0.90270436684630195</v>
      </c>
      <c r="AE28" s="4">
        <v>0.50390624856379063</v>
      </c>
      <c r="AF28" s="4">
        <v>2.3992617656105813E-2</v>
      </c>
      <c r="AG28" s="4">
        <v>7.2057646116893519E-3</v>
      </c>
      <c r="AH28" s="4">
        <v>7.2113943028485755E-2</v>
      </c>
      <c r="AI28" s="4">
        <v>0.13472275884216933</v>
      </c>
      <c r="AJ28" s="4">
        <v>-0.19368974583698509</v>
      </c>
      <c r="AK28" s="4">
        <v>0</v>
      </c>
      <c r="AL28" s="4">
        <v>-0.1538013399359161</v>
      </c>
    </row>
    <row r="29" spans="1:38" ht="15.75" customHeight="1">
      <c r="A29" s="18" t="s">
        <v>0</v>
      </c>
      <c r="B29" s="3">
        <v>35430</v>
      </c>
      <c r="C29" s="4">
        <v>1996</v>
      </c>
      <c r="D29" s="4" t="s">
        <v>666</v>
      </c>
      <c r="E29" s="4">
        <v>0.14743657785797687</v>
      </c>
      <c r="F29" s="4">
        <v>0.15946226975638741</v>
      </c>
      <c r="G29" s="4">
        <v>0.24873666479505896</v>
      </c>
      <c r="H29" s="4">
        <v>0.24873666479505896</v>
      </c>
      <c r="I29" s="4">
        <v>0.20141489804411153</v>
      </c>
      <c r="J29" s="4">
        <v>0.17204301075268819</v>
      </c>
      <c r="K29" s="4">
        <v>0.17204301075268819</v>
      </c>
      <c r="L29" s="4">
        <v>2.9784198186788097E-2</v>
      </c>
      <c r="M29" s="4">
        <v>5.5075769736842105E-2</v>
      </c>
      <c r="N29" s="4">
        <v>0.14368710353696354</v>
      </c>
      <c r="O29" s="4">
        <v>0.15050266114725014</v>
      </c>
      <c r="P29" s="4">
        <v>0.18438381937911572</v>
      </c>
      <c r="Q29" s="4">
        <v>2.1859201889275002</v>
      </c>
      <c r="R29" s="4">
        <v>0.734049460568304</v>
      </c>
      <c r="S29" s="4">
        <v>0.49928655906324809</v>
      </c>
      <c r="T29" s="4">
        <v>0</v>
      </c>
      <c r="U29" s="4">
        <v>1.3190862456399992</v>
      </c>
      <c r="V29" s="4">
        <v>0.75961999469605945</v>
      </c>
      <c r="W29" s="4">
        <v>8.0416666658665701</v>
      </c>
      <c r="X29" s="4">
        <v>0.97272727252213587</v>
      </c>
      <c r="Y29" s="4">
        <v>0.58394160583835542</v>
      </c>
      <c r="Z29" s="4">
        <v>2.9594118161270764</v>
      </c>
      <c r="AA29" s="4">
        <v>0.92282495204780279</v>
      </c>
      <c r="AB29" s="4">
        <v>0.908036617490658</v>
      </c>
      <c r="AC29" s="4">
        <v>0</v>
      </c>
      <c r="AD29" s="4">
        <v>0.89544886432546966</v>
      </c>
      <c r="AE29" s="4">
        <v>0.44907371106975763</v>
      </c>
      <c r="AF29" s="4">
        <v>0.11987599035480537</v>
      </c>
      <c r="AG29" s="4">
        <v>9.7539543057996489E-2</v>
      </c>
      <c r="AH29" s="4">
        <v>0.11956582554691433</v>
      </c>
      <c r="AI29" s="4">
        <v>0.16336019950410449</v>
      </c>
      <c r="AJ29" s="4">
        <v>-6.0131795716639208E-2</v>
      </c>
      <c r="AK29" s="4">
        <v>0</v>
      </c>
      <c r="AL29" s="4">
        <v>0.13225593667546173</v>
      </c>
    </row>
    <row r="30" spans="1:38" ht="15.75" customHeight="1">
      <c r="A30" s="19" t="s">
        <v>0</v>
      </c>
      <c r="B30" s="3">
        <v>35064</v>
      </c>
      <c r="C30" s="4">
        <v>1995</v>
      </c>
      <c r="D30" s="4" t="s">
        <v>666</v>
      </c>
      <c r="E30" s="4">
        <v>0.19753400279649166</v>
      </c>
      <c r="F30" s="4">
        <v>0.20655972757415539</v>
      </c>
      <c r="G30" s="4">
        <v>0.24938618028761839</v>
      </c>
      <c r="H30" s="4">
        <v>0.24938618028761839</v>
      </c>
      <c r="I30" s="4">
        <v>0.19790628115653042</v>
      </c>
      <c r="J30" s="4">
        <v>0.19230769230769232</v>
      </c>
      <c r="K30" s="4">
        <v>0.19230769230769232</v>
      </c>
      <c r="L30" s="4">
        <v>4.695590667621488E-3</v>
      </c>
      <c r="M30" s="4">
        <v>-8.4420567920184195E-3</v>
      </c>
      <c r="N30" s="4">
        <v>0.13223506941767979</v>
      </c>
      <c r="O30" s="4">
        <v>0.13680672268907562</v>
      </c>
      <c r="P30" s="4">
        <v>4.3179587831207067E-2</v>
      </c>
      <c r="Q30" s="4">
        <v>2.3187156645946194</v>
      </c>
      <c r="R30" s="4">
        <v>0.72574592758595613</v>
      </c>
      <c r="S30" s="4">
        <v>0.39299417937120978</v>
      </c>
      <c r="T30" s="4">
        <v>0</v>
      </c>
      <c r="U30" s="4">
        <v>1.0997038636875625</v>
      </c>
      <c r="V30" s="4">
        <v>0.6061151593953521</v>
      </c>
      <c r="W30" s="4">
        <v>3.4285714275518298</v>
      </c>
      <c r="X30" s="4">
        <v>1.1627906975530198</v>
      </c>
      <c r="Y30" s="4">
        <v>1.3721180127533759</v>
      </c>
      <c r="Z30" s="4">
        <v>2.0529037327374633</v>
      </c>
      <c r="AA30" s="4">
        <v>0.89897585885471021</v>
      </c>
      <c r="AB30" s="4">
        <v>0.77849962800438977</v>
      </c>
      <c r="AC30" s="4">
        <v>0</v>
      </c>
      <c r="AD30" s="4">
        <v>0.95130866382586099</v>
      </c>
      <c r="AE30" s="4">
        <v>0.43247533743202382</v>
      </c>
      <c r="AF30" s="4">
        <v>-0.10207237859573152</v>
      </c>
      <c r="AG30" s="4">
        <v>5.3216103655714948E-2</v>
      </c>
      <c r="AH30" s="4">
        <v>0.14073270359969364</v>
      </c>
      <c r="AI30" s="4">
        <v>0.26407285589449958</v>
      </c>
      <c r="AJ30" s="4">
        <v>-0.21626856036152356</v>
      </c>
      <c r="AK30" s="4">
        <v>-1</v>
      </c>
      <c r="AL30" s="4">
        <v>0.43244094488188978</v>
      </c>
    </row>
    <row r="31" spans="1:38" ht="15.75" customHeight="1">
      <c r="A31" s="18" t="s">
        <v>0</v>
      </c>
      <c r="B31" s="3">
        <v>34700</v>
      </c>
      <c r="C31" s="4">
        <v>1994</v>
      </c>
      <c r="D31" s="4" t="s">
        <v>666</v>
      </c>
      <c r="E31" s="4">
        <v>0.11288725420851606</v>
      </c>
      <c r="F31" s="4">
        <v>0.11993175431553593</v>
      </c>
      <c r="G31" s="4">
        <v>0.2320656871218669</v>
      </c>
      <c r="H31" s="4">
        <v>0.2320656871218669</v>
      </c>
      <c r="I31" s="4">
        <v>0.1225517627308338</v>
      </c>
      <c r="J31" s="4">
        <v>0.13043478260869579</v>
      </c>
      <c r="K31" s="4">
        <v>0.14705882352941171</v>
      </c>
      <c r="L31" s="4">
        <v>-1.4169285182344799E-2</v>
      </c>
      <c r="M31" s="4">
        <v>-8.3491884066433913E-3</v>
      </c>
      <c r="N31" s="4">
        <v>0.11904268131678414</v>
      </c>
      <c r="O31" s="4">
        <v>0.37223247232472323</v>
      </c>
      <c r="P31" s="4">
        <v>0.70829840737636207</v>
      </c>
      <c r="Q31" s="4">
        <v>1.7843042344613975</v>
      </c>
      <c r="R31" s="4">
        <v>0.67516948136264665</v>
      </c>
      <c r="S31" s="4">
        <v>0.30564664356262367</v>
      </c>
      <c r="T31" s="4">
        <v>0</v>
      </c>
      <c r="U31" s="4">
        <v>1.4723666034434804</v>
      </c>
      <c r="V31" s="4">
        <v>0.83452383650432238</v>
      </c>
      <c r="W31" s="4">
        <v>2.7142857135052778</v>
      </c>
      <c r="X31" s="4">
        <v>0.92592592557651621</v>
      </c>
      <c r="Y31" s="4">
        <v>0.41818181787456449</v>
      </c>
      <c r="Z31" s="4">
        <v>1.4151327342419104</v>
      </c>
      <c r="AA31" s="4">
        <v>0.78360685616683423</v>
      </c>
      <c r="AB31" s="4">
        <v>0.30753535828568063</v>
      </c>
      <c r="AC31" s="4">
        <v>0</v>
      </c>
      <c r="AD31" s="4">
        <v>1.0247037654081266</v>
      </c>
      <c r="AE31" s="4">
        <v>0.46375450967760951</v>
      </c>
      <c r="AF31" s="4">
        <v>0.53440911248220213</v>
      </c>
      <c r="AG31" s="4">
        <v>0.2585905649388468</v>
      </c>
      <c r="AH31" s="4">
        <v>0.27985623264172521</v>
      </c>
      <c r="AI31" s="4">
        <v>0.29747918010730218</v>
      </c>
      <c r="AJ31" s="4">
        <v>0.28654485049833889</v>
      </c>
      <c r="AK31" s="4">
        <v>0</v>
      </c>
      <c r="AL31" s="4">
        <v>-8.6725154609521071E-2</v>
      </c>
    </row>
    <row r="32" spans="1:38" ht="15.75" customHeight="1">
      <c r="A32" s="18" t="s">
        <v>0</v>
      </c>
      <c r="B32" s="3">
        <v>34336</v>
      </c>
      <c r="C32" s="4">
        <v>1993</v>
      </c>
      <c r="D32" s="4" t="s">
        <v>666</v>
      </c>
      <c r="E32" s="4">
        <v>2.7993892241692721E-2</v>
      </c>
      <c r="F32" s="4">
        <v>3.4146341463414637E-2</v>
      </c>
      <c r="G32" s="4">
        <v>4.0935672514619881E-2</v>
      </c>
      <c r="H32" s="4">
        <v>4.0935672514619881E-2</v>
      </c>
      <c r="I32" s="4">
        <v>0.7349514563106796</v>
      </c>
      <c r="J32" s="4">
        <v>3.0588235294117641</v>
      </c>
      <c r="K32" s="4">
        <v>3.25</v>
      </c>
      <c r="L32" s="4">
        <v>-7.0133415595492483E-3</v>
      </c>
      <c r="M32" s="4">
        <v>2.880307834463269E-4</v>
      </c>
      <c r="N32" s="4">
        <v>0.13058677211548611</v>
      </c>
      <c r="O32" s="4">
        <v>1.2610929472209247E-2</v>
      </c>
      <c r="P32" s="4">
        <v>0.14932562620423892</v>
      </c>
      <c r="Q32" s="4">
        <v>1.466424719439382</v>
      </c>
      <c r="R32" s="4">
        <v>0.65212191000343855</v>
      </c>
      <c r="S32" s="4">
        <v>0.28255109670257633</v>
      </c>
      <c r="T32" s="4">
        <v>0</v>
      </c>
      <c r="U32" s="4">
        <v>0</v>
      </c>
      <c r="V32" s="4">
        <v>0.33315474658571209</v>
      </c>
      <c r="W32" s="4">
        <v>2.2619047615890713</v>
      </c>
      <c r="X32" s="4">
        <v>0.92957746497238469</v>
      </c>
      <c r="Y32" s="4">
        <v>0.59302325593712657</v>
      </c>
      <c r="Z32" s="4">
        <v>0.86140384467840003</v>
      </c>
      <c r="AA32" s="4">
        <v>0.67168987530507751</v>
      </c>
      <c r="AB32" s="4">
        <v>0.15783571120144413</v>
      </c>
      <c r="AC32" s="4">
        <v>0</v>
      </c>
      <c r="AD32" s="4">
        <v>0</v>
      </c>
      <c r="AE32" s="4">
        <v>0.54007800761913716</v>
      </c>
      <c r="AF32" s="4">
        <v>0.13584905660377358</v>
      </c>
      <c r="AG32" s="4">
        <v>-1.4351320321469576E-2</v>
      </c>
      <c r="AH32" s="4">
        <v>3.0124537192864356E-2</v>
      </c>
      <c r="AI32" s="4">
        <v>8.4379441718598333E-2</v>
      </c>
      <c r="AJ32" s="4">
        <v>4.5890696704213602E-3</v>
      </c>
      <c r="AK32" s="4">
        <v>0</v>
      </c>
      <c r="AL32" s="4">
        <v>2.2800823771697558E-2</v>
      </c>
    </row>
    <row r="33" spans="1:38" ht="15.75" customHeight="1">
      <c r="A33" s="18" t="s">
        <v>0</v>
      </c>
      <c r="B33" s="3">
        <v>33969</v>
      </c>
      <c r="C33" s="4">
        <v>1992</v>
      </c>
      <c r="D33" s="4" t="s">
        <v>666</v>
      </c>
      <c r="E33" s="4">
        <v>0.10492488149754961</v>
      </c>
      <c r="F33" s="4">
        <v>0.10290750915750915</v>
      </c>
      <c r="G33" s="4">
        <v>2.869042110134197E-2</v>
      </c>
      <c r="H33" s="4">
        <v>2.869042110134197E-2</v>
      </c>
      <c r="I33" s="4">
        <v>-0.29500342231348392</v>
      </c>
      <c r="J33" s="4">
        <v>-0.69090909090909081</v>
      </c>
      <c r="K33" s="4">
        <v>-0.70370370370370372</v>
      </c>
      <c r="L33" s="4">
        <v>-1.0984629364953405E-2</v>
      </c>
      <c r="M33" s="4">
        <v>-2.8966727305303207E-2</v>
      </c>
      <c r="N33" s="4">
        <v>0.15695827046231128</v>
      </c>
      <c r="O33" s="4">
        <v>0.27820895522388062</v>
      </c>
      <c r="P33" s="4">
        <v>0.50872093023255816</v>
      </c>
      <c r="Q33" s="4">
        <v>1.3824332604840242</v>
      </c>
      <c r="R33" s="4">
        <v>0.78447758404891443</v>
      </c>
      <c r="S33" s="4">
        <v>0.43338484349148965</v>
      </c>
      <c r="T33" s="4">
        <v>0</v>
      </c>
      <c r="U33" s="4">
        <v>0</v>
      </c>
      <c r="V33" s="4">
        <v>0.74176004655411187</v>
      </c>
      <c r="W33" s="4">
        <v>0.86692711059998162</v>
      </c>
      <c r="X33" s="4">
        <v>0.28542522386707003</v>
      </c>
      <c r="Y33" s="4">
        <v>-3.196372040186312E-2</v>
      </c>
      <c r="Z33" s="4">
        <v>0.71656135580025437</v>
      </c>
      <c r="AA33" s="4">
        <v>0.5425041809055855</v>
      </c>
      <c r="AB33" s="4">
        <v>0.26770283050194438</v>
      </c>
      <c r="AC33" s="4">
        <v>0</v>
      </c>
      <c r="AD33" s="4">
        <v>0</v>
      </c>
      <c r="AE33" s="4">
        <v>0.60033513211245249</v>
      </c>
      <c r="AF33" s="4">
        <v>5.2183777651730004E-2</v>
      </c>
      <c r="AG33" s="4">
        <v>2.3501762632197415E-2</v>
      </c>
      <c r="AH33" s="4">
        <v>0.13040996861029203</v>
      </c>
      <c r="AI33" s="4">
        <v>-7.0666123002900899E-2</v>
      </c>
      <c r="AJ33" s="4">
        <v>0.2106060606060606</v>
      </c>
      <c r="AK33" s="4">
        <v>0</v>
      </c>
      <c r="AL33" s="4">
        <v>0.11827603224214508</v>
      </c>
    </row>
    <row r="34" spans="1:38" ht="15.75" customHeight="1">
      <c r="A34" s="18" t="s">
        <v>0</v>
      </c>
      <c r="B34" s="3">
        <v>33603</v>
      </c>
      <c r="C34" s="4">
        <v>1991</v>
      </c>
      <c r="D34" s="4" t="s">
        <v>666</v>
      </c>
      <c r="E34" s="4">
        <v>0.10817307692307693</v>
      </c>
      <c r="F34" s="4">
        <v>0.12446904363495945</v>
      </c>
      <c r="G34" s="4">
        <v>4.6296296296296298E-4</v>
      </c>
      <c r="H34" s="4">
        <v>4.6296296296296298E-4</v>
      </c>
      <c r="I34" s="4">
        <v>0.27821522309711288</v>
      </c>
      <c r="J34" s="4">
        <v>0.27906976744186057</v>
      </c>
      <c r="K34" s="4">
        <v>0.25581395348837221</v>
      </c>
      <c r="L34" s="4">
        <v>-6.6809848640996948E-4</v>
      </c>
      <c r="M34" s="4">
        <v>6.0027219372262991E-3</v>
      </c>
      <c r="N34" s="4">
        <v>0.17739211847942313</v>
      </c>
      <c r="O34" s="4">
        <v>1.0863005431502716E-2</v>
      </c>
      <c r="P34" s="4">
        <v>-0.16807738814993953</v>
      </c>
      <c r="Q34" s="4">
        <v>1.1325097783455926</v>
      </c>
      <c r="R34" s="4">
        <v>0.83727180877722573</v>
      </c>
      <c r="S34" s="4">
        <v>0.42845070450889128</v>
      </c>
      <c r="T34" s="4">
        <v>0</v>
      </c>
      <c r="U34" s="4">
        <v>0</v>
      </c>
      <c r="V34" s="4">
        <v>0</v>
      </c>
      <c r="W34" s="4">
        <v>1.6190476190647365</v>
      </c>
      <c r="X34" s="4">
        <v>3.5833333334043593</v>
      </c>
      <c r="Y34" s="4">
        <v>0.5492957749554136</v>
      </c>
      <c r="Z34" s="4">
        <v>0.84708789627563807</v>
      </c>
      <c r="AA34" s="4">
        <v>1.0591639462085798</v>
      </c>
      <c r="AB34" s="4">
        <v>0.65883300597566985</v>
      </c>
      <c r="AC34" s="4">
        <v>0</v>
      </c>
      <c r="AD34" s="4">
        <v>0</v>
      </c>
      <c r="AE34" s="4">
        <v>0</v>
      </c>
      <c r="AF34" s="4">
        <v>0.16063199473337722</v>
      </c>
      <c r="AG34" s="4">
        <v>0.10304601425793908</v>
      </c>
      <c r="AH34" s="4">
        <v>0.10593309488743952</v>
      </c>
      <c r="AI34" s="4">
        <v>0.14893086427753605</v>
      </c>
      <c r="AJ34" s="4">
        <v>-9.6715328467153291E-2</v>
      </c>
      <c r="AK34" s="4">
        <v>0</v>
      </c>
      <c r="AL34" s="4">
        <v>0.14633226475579861</v>
      </c>
    </row>
    <row r="35" spans="1:38" ht="15.75" customHeight="1">
      <c r="A35" s="18" t="s">
        <v>0</v>
      </c>
      <c r="B35" s="3">
        <v>33238</v>
      </c>
      <c r="C35" s="4">
        <v>1990</v>
      </c>
      <c r="D35" s="4" t="s">
        <v>666</v>
      </c>
      <c r="E35" s="4">
        <v>0.1511735164497284</v>
      </c>
      <c r="F35" s="4">
        <v>0.1611119414138395</v>
      </c>
      <c r="G35" s="4">
        <v>0.29574085182963405</v>
      </c>
      <c r="H35" s="4">
        <v>0.29574085182963405</v>
      </c>
      <c r="I35" s="4">
        <v>5.6377079482439925E-2</v>
      </c>
      <c r="J35" s="4">
        <v>4.8780487804878092E-2</v>
      </c>
      <c r="K35" s="4">
        <v>7.4999999999999928E-2</v>
      </c>
      <c r="L35" s="4">
        <v>-5.040192435817395E-3</v>
      </c>
      <c r="M35" s="4">
        <v>-5.7627486136783736E-3</v>
      </c>
      <c r="N35" s="4">
        <v>0.17482213392237067</v>
      </c>
      <c r="O35" s="4">
        <v>0.3256</v>
      </c>
      <c r="P35" s="4">
        <v>0.65400000000000003</v>
      </c>
      <c r="Q35" s="4">
        <v>0.92306156517313886</v>
      </c>
      <c r="R35" s="4">
        <v>0.92306156517313886</v>
      </c>
      <c r="S35" s="4">
        <v>0.44040142182211539</v>
      </c>
      <c r="T35" s="4">
        <v>0</v>
      </c>
      <c r="U35" s="4">
        <v>0</v>
      </c>
      <c r="V35" s="4">
        <v>0</v>
      </c>
      <c r="W35" s="4">
        <v>1.0476190472625546</v>
      </c>
      <c r="X35" s="4">
        <v>1.0476190472625546</v>
      </c>
      <c r="Y35" s="4">
        <v>0.40983606552056023</v>
      </c>
      <c r="Z35" s="4">
        <v>0.60765800075978726</v>
      </c>
      <c r="AA35" s="4">
        <v>0.60765800075978726</v>
      </c>
      <c r="AB35" s="4">
        <v>0.44464348988108532</v>
      </c>
      <c r="AC35" s="4">
        <v>0</v>
      </c>
      <c r="AD35" s="4">
        <v>0</v>
      </c>
      <c r="AE35" s="4">
        <v>0</v>
      </c>
      <c r="AF35" s="4">
        <v>0.15075757575757576</v>
      </c>
      <c r="AG35" s="4">
        <v>0.14042867701404288</v>
      </c>
      <c r="AH35" s="4">
        <v>0.20040409142568505</v>
      </c>
      <c r="AI35" s="4">
        <v>0.18727628998274656</v>
      </c>
      <c r="AJ35" s="4">
        <v>0.25977011494252872</v>
      </c>
      <c r="AK35" s="4">
        <v>0</v>
      </c>
      <c r="AL35" s="4">
        <v>0.14883015597920277</v>
      </c>
    </row>
    <row r="36" spans="1:38" ht="15.75" customHeight="1">
      <c r="A36" s="18" t="s">
        <v>0</v>
      </c>
      <c r="B36" s="3">
        <v>32873</v>
      </c>
      <c r="C36" s="4">
        <v>1989</v>
      </c>
      <c r="D36" s="4" t="s">
        <v>666</v>
      </c>
      <c r="E36" s="4">
        <v>8.4111111111111109E-2</v>
      </c>
      <c r="F36" s="4">
        <v>9.7065092638137396E-2</v>
      </c>
      <c r="G36" s="4">
        <v>0.27446483180428133</v>
      </c>
      <c r="H36" s="4">
        <v>0.27446483180428133</v>
      </c>
      <c r="I36" s="4">
        <v>0.11088295687885011</v>
      </c>
      <c r="J36" s="4">
        <v>0.13888888888888887</v>
      </c>
      <c r="K36" s="4">
        <v>0.14285714285714299</v>
      </c>
      <c r="L36" s="4">
        <v>-2.6263087339244574E-2</v>
      </c>
      <c r="M36" s="4">
        <v>-2.797741278090465E-2</v>
      </c>
      <c r="N36" s="4">
        <v>0</v>
      </c>
      <c r="O36" s="4">
        <v>0</v>
      </c>
      <c r="P36" s="4">
        <v>0</v>
      </c>
      <c r="Q36" s="4">
        <v>0.66210300834548297</v>
      </c>
      <c r="R36" s="4">
        <v>0.66210300834548297</v>
      </c>
      <c r="S36" s="4">
        <v>0.43199108933796809</v>
      </c>
      <c r="T36" s="4">
        <v>0</v>
      </c>
      <c r="U36" s="4">
        <v>0</v>
      </c>
      <c r="V36" s="4">
        <v>0</v>
      </c>
      <c r="W36" s="4">
        <v>0.92857142851609165</v>
      </c>
      <c r="X36" s="4">
        <v>0.92857142851609165</v>
      </c>
      <c r="Y36" s="4">
        <v>2.374999999933403</v>
      </c>
      <c r="Z36" s="4">
        <v>0.35407235394480052</v>
      </c>
      <c r="AA36" s="4">
        <v>0.35407235394480052</v>
      </c>
      <c r="AB36" s="4">
        <v>0.5095421162268442</v>
      </c>
      <c r="AC36" s="4">
        <v>0</v>
      </c>
      <c r="AD36" s="4">
        <v>0</v>
      </c>
      <c r="AE36" s="4">
        <v>0</v>
      </c>
      <c r="AF36" s="4">
        <v>0.16299559471365638</v>
      </c>
      <c r="AG36" s="4">
        <v>6.2843676355066769E-2</v>
      </c>
      <c r="AH36" s="4">
        <v>0.11237533361427167</v>
      </c>
      <c r="AI36" s="4">
        <v>0.21606552548575131</v>
      </c>
      <c r="AJ36" s="4">
        <v>3.0805687203791468E-2</v>
      </c>
      <c r="AK36" s="4">
        <v>0</v>
      </c>
      <c r="AL36" s="4">
        <v>7.24907063197026E-2</v>
      </c>
    </row>
    <row r="37" spans="1:38" ht="15.75" customHeight="1">
      <c r="A37" s="18" t="s">
        <v>0</v>
      </c>
      <c r="B37" s="3">
        <v>32508</v>
      </c>
      <c r="C37" s="4">
        <v>1988</v>
      </c>
      <c r="D37" s="4" t="s">
        <v>666</v>
      </c>
      <c r="E37" s="4">
        <v>0.12331502745881179</v>
      </c>
      <c r="F37" s="4">
        <v>0.12735674676524955</v>
      </c>
      <c r="G37" s="4">
        <v>0.17944093778178538</v>
      </c>
      <c r="H37" s="4">
        <v>0.17944093778178538</v>
      </c>
      <c r="I37" s="4">
        <v>0.16926770708283315</v>
      </c>
      <c r="J37" s="4">
        <v>0.16129032258064513</v>
      </c>
      <c r="K37" s="4">
        <v>0.12903225806451607</v>
      </c>
      <c r="L37" s="4">
        <v>4.5821145918092309E-3</v>
      </c>
      <c r="M37" s="4">
        <v>1.8933287646945178E-2</v>
      </c>
      <c r="N37" s="4">
        <v>0</v>
      </c>
      <c r="O37" s="4">
        <v>0</v>
      </c>
      <c r="P37" s="4">
        <v>0</v>
      </c>
      <c r="Q37" s="4">
        <v>0.49288300367268217</v>
      </c>
      <c r="R37" s="4">
        <v>0.49288300367268217</v>
      </c>
      <c r="S37" s="4">
        <v>0.49288300367268217</v>
      </c>
      <c r="T37" s="4">
        <v>0</v>
      </c>
      <c r="U37" s="4">
        <v>0</v>
      </c>
      <c r="V37" s="4">
        <v>0</v>
      </c>
      <c r="W37" s="4">
        <v>0.69047619015168926</v>
      </c>
      <c r="X37" s="4">
        <v>0.69047619015168926</v>
      </c>
      <c r="Y37" s="4">
        <v>0.69047619015168926</v>
      </c>
      <c r="Z37" s="4">
        <v>0.11348634227906683</v>
      </c>
      <c r="AA37" s="4">
        <v>0.11348634227906683</v>
      </c>
      <c r="AB37" s="4">
        <v>0.11348634227906683</v>
      </c>
      <c r="AC37" s="4">
        <v>0</v>
      </c>
      <c r="AD37" s="4">
        <v>0</v>
      </c>
      <c r="AE37" s="4">
        <v>0</v>
      </c>
      <c r="AF37" s="4">
        <v>0.19097586568730326</v>
      </c>
      <c r="AG37" s="4">
        <v>9.27038626609442E-2</v>
      </c>
      <c r="AH37" s="4">
        <v>8.7534372135655361E-2</v>
      </c>
      <c r="AI37" s="4">
        <v>5.8021960188527402E-4</v>
      </c>
      <c r="AJ37" s="4">
        <v>0.55004591368227729</v>
      </c>
      <c r="AK37" s="4">
        <v>0</v>
      </c>
      <c r="AL37" s="4">
        <v>0.11937581274382315</v>
      </c>
    </row>
    <row r="38" spans="1:38" ht="15.75" customHeight="1">
      <c r="A38" s="4" t="s">
        <v>0</v>
      </c>
      <c r="B38" s="3">
        <v>32142</v>
      </c>
      <c r="C38" s="4">
        <v>1987</v>
      </c>
      <c r="D38" s="4" t="s">
        <v>666</v>
      </c>
      <c r="E38" s="4">
        <v>0.14409744534407173</v>
      </c>
      <c r="F38" s="4">
        <v>0.16394148020654045</v>
      </c>
      <c r="G38" s="4">
        <v>-0.26595181360868414</v>
      </c>
      <c r="H38" s="4">
        <v>-0.26595181360868414</v>
      </c>
      <c r="I38" s="4">
        <v>1.528072837632777</v>
      </c>
      <c r="J38" s="4">
        <v>1.5833333333333335</v>
      </c>
      <c r="K38" s="4">
        <v>1.5833333333333335</v>
      </c>
      <c r="L38" s="4">
        <v>-5.3483916243215043E-3</v>
      </c>
      <c r="M38" s="4">
        <v>-5.3483916243215043E-3</v>
      </c>
      <c r="N38" s="4">
        <v>0</v>
      </c>
      <c r="O38" s="4">
        <v>0</v>
      </c>
      <c r="P38" s="4">
        <v>0</v>
      </c>
      <c r="Q38" s="4">
        <v>0.33508724445749005</v>
      </c>
      <c r="R38" s="4">
        <v>0.33508724445749005</v>
      </c>
      <c r="S38" s="4">
        <v>0.33508724445749005</v>
      </c>
      <c r="T38" s="4">
        <v>0</v>
      </c>
      <c r="U38" s="4">
        <v>0</v>
      </c>
      <c r="V38" s="4">
        <v>0</v>
      </c>
      <c r="W38" s="4">
        <v>0.45238095218290697</v>
      </c>
      <c r="X38" s="4">
        <v>0.45238095218290697</v>
      </c>
      <c r="Y38" s="4">
        <v>0.45238095218290697</v>
      </c>
      <c r="Z38" s="4">
        <v>0.11284065031997642</v>
      </c>
      <c r="AA38" s="4">
        <v>0.11284065031997642</v>
      </c>
      <c r="AB38" s="4">
        <v>0.11284065031997642</v>
      </c>
      <c r="AC38" s="4">
        <v>0</v>
      </c>
      <c r="AD38" s="4">
        <v>0</v>
      </c>
      <c r="AE38" s="4">
        <v>0</v>
      </c>
      <c r="AF38" s="4">
        <v>0.112537940695774</v>
      </c>
      <c r="AG38" s="4">
        <v>0.15289460663038099</v>
      </c>
      <c r="AH38" s="4">
        <v>0.11389044872122109</v>
      </c>
      <c r="AI38" s="4">
        <v>0.24061304804968778</v>
      </c>
      <c r="AJ38" s="4">
        <v>-0.13033061811212265</v>
      </c>
      <c r="AK38" s="4">
        <v>0</v>
      </c>
      <c r="AL38" s="4">
        <v>0.13448601439867816</v>
      </c>
    </row>
    <row r="39" spans="1:38" ht="15.75" customHeight="1">
      <c r="A39" s="4" t="s">
        <v>0</v>
      </c>
      <c r="B39" s="3">
        <v>31777</v>
      </c>
      <c r="C39" s="4">
        <v>1986</v>
      </c>
      <c r="D39" s="4" t="s">
        <v>666</v>
      </c>
      <c r="E39" s="4">
        <v>9.0573559871054143E-2</v>
      </c>
      <c r="F39" s="4">
        <v>0.13988620757308221</v>
      </c>
      <c r="G39" s="4">
        <v>1.0557899033882161</v>
      </c>
      <c r="H39" s="4">
        <v>1.0557899033882161</v>
      </c>
      <c r="I39" s="4">
        <v>-0.4630927163109011</v>
      </c>
      <c r="J39" s="4">
        <v>-0.42857142857142855</v>
      </c>
      <c r="K39" s="4">
        <v>-0.42857142857142855</v>
      </c>
      <c r="L39" s="4">
        <v>-6.0412253535657455E-2</v>
      </c>
      <c r="M39" s="4">
        <v>-6.0412253535657455E-2</v>
      </c>
      <c r="N39" s="4">
        <v>0</v>
      </c>
      <c r="O39" s="4">
        <v>0</v>
      </c>
      <c r="P39" s="4">
        <v>0</v>
      </c>
      <c r="Q39" s="4">
        <v>0.16069368079231502</v>
      </c>
      <c r="R39" s="4">
        <v>0.16069368079231502</v>
      </c>
      <c r="S39" s="4">
        <v>0.16069368079231502</v>
      </c>
      <c r="T39" s="4">
        <v>0</v>
      </c>
      <c r="U39" s="4">
        <v>0</v>
      </c>
      <c r="V39" s="4">
        <v>0</v>
      </c>
      <c r="W39" s="4">
        <v>-0.42857142857654901</v>
      </c>
      <c r="X39" s="4">
        <v>-0.42857142857654901</v>
      </c>
      <c r="Y39" s="4">
        <v>-0.42857142857654901</v>
      </c>
      <c r="Z39" s="4">
        <v>-0.10299133797647593</v>
      </c>
      <c r="AA39" s="4">
        <v>-0.10299133797647593</v>
      </c>
      <c r="AB39" s="4">
        <v>-0.10299133797647593</v>
      </c>
      <c r="AC39" s="4">
        <v>0</v>
      </c>
      <c r="AD39" s="4">
        <v>0</v>
      </c>
      <c r="AE39" s="4">
        <v>0</v>
      </c>
      <c r="AF39" s="4">
        <v>-0.10715030227225349</v>
      </c>
      <c r="AG39" s="4">
        <v>5.8004397445293683E-2</v>
      </c>
      <c r="AH39" s="4">
        <v>0.153402288473239</v>
      </c>
      <c r="AI39" s="4">
        <v>-0.10299133797647593</v>
      </c>
      <c r="AJ39" s="4">
        <v>2.0202604920405212</v>
      </c>
      <c r="AK39" s="4">
        <v>0</v>
      </c>
      <c r="AL39" s="4">
        <v>0.13461216564560946</v>
      </c>
    </row>
    <row r="40" spans="1:38" ht="15.75" customHeight="1">
      <c r="A40" s="4" t="s">
        <v>0</v>
      </c>
      <c r="B40" s="3">
        <v>31412</v>
      </c>
      <c r="C40" s="4">
        <v>1985</v>
      </c>
      <c r="D40" s="4" t="s">
        <v>666</v>
      </c>
      <c r="E40" s="4">
        <v>0</v>
      </c>
      <c r="F40" s="4">
        <v>0</v>
      </c>
      <c r="G40" s="4">
        <v>0</v>
      </c>
      <c r="H40" s="4">
        <v>0</v>
      </c>
      <c r="I40" s="4">
        <v>0</v>
      </c>
      <c r="J40" s="4">
        <v>0</v>
      </c>
      <c r="K40" s="4">
        <v>0</v>
      </c>
      <c r="L40" s="4">
        <v>0</v>
      </c>
      <c r="M40" s="4">
        <v>0</v>
      </c>
      <c r="N40" s="4">
        <v>0</v>
      </c>
      <c r="O40" s="4">
        <v>0</v>
      </c>
      <c r="P40" s="4">
        <v>0</v>
      </c>
      <c r="Q40" s="4">
        <v>0</v>
      </c>
      <c r="R40" s="4">
        <v>0</v>
      </c>
      <c r="S40" s="4">
        <v>0</v>
      </c>
      <c r="T40" s="4">
        <v>0</v>
      </c>
      <c r="U40" s="4">
        <v>0</v>
      </c>
      <c r="V40" s="4">
        <v>0</v>
      </c>
      <c r="W40" s="4">
        <v>0</v>
      </c>
      <c r="X40" s="4">
        <v>0</v>
      </c>
      <c r="Y40" s="4">
        <v>0</v>
      </c>
      <c r="Z40" s="4">
        <v>0</v>
      </c>
      <c r="AA40" s="4">
        <v>0</v>
      </c>
      <c r="AB40" s="4">
        <v>0</v>
      </c>
      <c r="AC40" s="4">
        <v>0</v>
      </c>
      <c r="AD40" s="4">
        <v>0</v>
      </c>
      <c r="AE40" s="4">
        <v>0</v>
      </c>
      <c r="AF40" s="4">
        <v>0</v>
      </c>
      <c r="AG40" s="4">
        <v>0</v>
      </c>
      <c r="AH40" s="4">
        <v>0</v>
      </c>
      <c r="AI40" s="4">
        <v>0</v>
      </c>
      <c r="AJ40" s="4">
        <v>0</v>
      </c>
      <c r="AK40" s="4">
        <v>0</v>
      </c>
      <c r="AL40" s="4">
        <v>0</v>
      </c>
    </row>
    <row r="41" spans="1:38" ht="15.75" customHeight="1">
      <c r="A41" s="4"/>
      <c r="B41" s="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5.75" customHeight="1">
      <c r="B42" s="3"/>
    </row>
    <row r="43" spans="1:38" ht="15.75" customHeight="1">
      <c r="B43" s="3"/>
    </row>
    <row r="44" spans="1:38" ht="15.75" customHeight="1">
      <c r="B44" s="3"/>
    </row>
    <row r="45" spans="1:38" ht="15.75" customHeight="1">
      <c r="B45" s="3"/>
    </row>
    <row r="46" spans="1:38" ht="15.75" customHeight="1">
      <c r="B46" s="3"/>
    </row>
    <row r="47" spans="1:38" ht="15.75" customHeight="1">
      <c r="B4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Dividend cut risk score</vt:lpstr>
      <vt:lpstr>Keymetrics</vt:lpstr>
      <vt:lpstr>Income statement</vt:lpstr>
      <vt:lpstr>Statement of cash flows</vt:lpstr>
      <vt:lpstr>financial 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thedividendprince@gmail.com</cp:lastModifiedBy>
  <dcterms:modified xsi:type="dcterms:W3CDTF">2025-01-22T19:37:41Z</dcterms:modified>
</cp:coreProperties>
</file>