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ali/Documents/Stock analysis/Computation files/"/>
    </mc:Choice>
  </mc:AlternateContent>
  <xr:revisionPtr revIDLastSave="0" documentId="13_ncr:1_{94AC08CC-E5AC-334D-AA0D-476CAB1FBDE7}" xr6:coauthVersionLast="47" xr6:coauthVersionMax="47" xr10:uidLastSave="{00000000-0000-0000-0000-000000000000}"/>
  <bookViews>
    <workbookView xWindow="0" yWindow="760" windowWidth="34560" windowHeight="20100" xr2:uid="{EA014C10-9966-AB4D-B9AD-7A8DED4090AD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 s="1"/>
  <c r="H28" i="1"/>
  <c r="H27" i="1"/>
  <c r="H26" i="1"/>
  <c r="H25" i="1"/>
  <c r="H24" i="1"/>
  <c r="H23" i="1"/>
  <c r="H22" i="1"/>
  <c r="H21" i="1"/>
  <c r="H20" i="1"/>
  <c r="H19" i="1"/>
  <c r="B19" i="1"/>
  <c r="C19" i="1" l="1"/>
  <c r="D20" i="1" s="1"/>
  <c r="G19" i="1"/>
  <c r="F19" i="1"/>
  <c r="J19" i="1" l="1"/>
  <c r="I19" i="1"/>
  <c r="B20" i="1" s="1"/>
  <c r="C20" i="1" s="1"/>
  <c r="D21" i="1" l="1"/>
  <c r="F20" i="1"/>
  <c r="G20" i="1"/>
  <c r="J20" i="1"/>
  <c r="E20" i="1" l="1"/>
  <c r="I20" i="1"/>
  <c r="B21" i="1" s="1"/>
  <c r="C21" i="1" s="1"/>
  <c r="D22" i="1" s="1"/>
  <c r="G21" i="1" l="1"/>
  <c r="E21" i="1"/>
  <c r="J21" i="1" l="1"/>
  <c r="F21" i="1"/>
  <c r="I21" i="1" l="1"/>
  <c r="B22" i="1" s="1"/>
  <c r="C22" i="1" s="1"/>
  <c r="D23" i="1" s="1"/>
  <c r="G22" i="1" l="1"/>
  <c r="J22" i="1" l="1"/>
  <c r="E22" i="1"/>
  <c r="F22" i="1"/>
  <c r="I22" i="1" l="1"/>
  <c r="B23" i="1" s="1"/>
  <c r="C23" i="1" s="1"/>
  <c r="D24" i="1" s="1"/>
  <c r="G23" i="1" l="1"/>
  <c r="J23" i="1"/>
  <c r="E23" i="1"/>
  <c r="F23" i="1"/>
  <c r="I23" i="1" l="1"/>
  <c r="B24" i="1" s="1"/>
  <c r="C24" i="1" s="1"/>
  <c r="D25" i="1" s="1"/>
  <c r="G24" i="1" l="1"/>
  <c r="F24" i="1"/>
  <c r="E24" i="1"/>
  <c r="J24" i="1"/>
  <c r="I24" i="1" l="1"/>
  <c r="B25" i="1" s="1"/>
  <c r="C25" i="1" s="1"/>
  <c r="D26" i="1" s="1"/>
  <c r="G25" i="1" l="1"/>
  <c r="F25" i="1"/>
  <c r="J25" i="1"/>
  <c r="E25" i="1"/>
  <c r="I25" i="1" l="1"/>
  <c r="B26" i="1" s="1"/>
  <c r="C26" i="1" s="1"/>
  <c r="D27" i="1" s="1"/>
  <c r="G26" i="1" l="1"/>
  <c r="F26" i="1"/>
  <c r="J26" i="1"/>
  <c r="E26" i="1"/>
  <c r="I26" i="1" l="1"/>
  <c r="B27" i="1" s="1"/>
  <c r="C27" i="1" s="1"/>
  <c r="D28" i="1" s="1"/>
  <c r="G27" i="1" l="1"/>
  <c r="F27" i="1"/>
  <c r="I27" i="1" s="1"/>
  <c r="B28" i="1" s="1"/>
  <c r="C28" i="1" s="1"/>
  <c r="J27" i="1"/>
  <c r="E27" i="1"/>
  <c r="G28" i="1" l="1"/>
  <c r="J28" i="1" l="1"/>
  <c r="B14" i="1" s="1"/>
  <c r="E28" i="1"/>
  <c r="F28" i="1"/>
  <c r="I28" i="1" s="1"/>
</calcChain>
</file>

<file path=xl/sharedStrings.xml><?xml version="1.0" encoding="utf-8"?>
<sst xmlns="http://schemas.openxmlformats.org/spreadsheetml/2006/main" count="21" uniqueCount="21">
  <si>
    <t>The dividend calculator</t>
  </si>
  <si>
    <t>Amount already invested in dividend stocks</t>
  </si>
  <si>
    <t>Amount to invest annually</t>
  </si>
  <si>
    <t>Portfolio expected return</t>
  </si>
  <si>
    <t>targeted dividend yield</t>
  </si>
  <si>
    <t>annual dividend increase</t>
  </si>
  <si>
    <t>Dividend tax rate</t>
  </si>
  <si>
    <t>period of time (in years)</t>
  </si>
  <si>
    <t>Monthly dividend income</t>
  </si>
  <si>
    <t>YEAR</t>
  </si>
  <si>
    <t>PRINCIPAL</t>
  </si>
  <si>
    <t>ANNUAL DVIDEND</t>
  </si>
  <si>
    <t>YIELD</t>
  </si>
  <si>
    <t>YIELD ON COST</t>
  </si>
  <si>
    <t>AFTER TAX ON DIVIDEND VALUE</t>
  </si>
  <si>
    <t>Annual return</t>
  </si>
  <si>
    <t>ANNUAL CONTRIBUTION</t>
  </si>
  <si>
    <t>NEW BALANCE</t>
  </si>
  <si>
    <t>Average Monthly dividend income</t>
  </si>
  <si>
    <t>Variables (your assumptions)</t>
  </si>
  <si>
    <t>Thedividendprince.com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</si>
</sst>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€&quot;#,##0.00;[Red]\-&quot;€&quot;#,##0.00"/>
    <numFmt numFmtId="43" formatCode="_-* #,##0.00_-;\-* #,##0.00_-;_-* &quot;-&quot;??_-;_-@_-"/>
    <numFmt numFmtId="164" formatCode="_-[$€-2]\ * #,##0_-;\-[$€-2]\ * #,##0_-;_-[$€-2]\ * &quot;-&quot;??_-;_-@_-"/>
    <numFmt numFmtId="165" formatCode="_-[$€-2]\ * #,##0.00_-;\-[$€-2]\ * #,##0.00_-;_-[$€-2]\ * &quot;-&quot;??_-;_-@_-"/>
    <numFmt numFmtId="166" formatCode="0.0000%"/>
  </numFmts>
  <fonts count="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Figtree"/>
    </font>
    <font>
      <sz val="12"/>
      <color theme="1"/>
      <name val="Figtree"/>
    </font>
    <font>
      <b/>
      <sz val="12"/>
      <color theme="1"/>
      <name val="Figtree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0E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8" fontId="4" fillId="3" borderId="0" xfId="0" applyNumberFormat="1" applyFont="1" applyFill="1"/>
    <xf numFmtId="43" fontId="3" fillId="3" borderId="0" xfId="1" applyFont="1" applyFill="1"/>
    <xf numFmtId="0" fontId="4" fillId="3" borderId="1" xfId="0" applyFont="1" applyFill="1" applyBorder="1"/>
    <xf numFmtId="164" fontId="3" fillId="3" borderId="1" xfId="0" applyNumberFormat="1" applyFont="1" applyFill="1" applyBorder="1"/>
    <xf numFmtId="9" fontId="3" fillId="3" borderId="1" xfId="0" applyNumberFormat="1" applyFont="1" applyFill="1" applyBorder="1"/>
    <xf numFmtId="166" fontId="3" fillId="3" borderId="0" xfId="0" applyNumberFormat="1" applyFont="1" applyFill="1"/>
    <xf numFmtId="165" fontId="3" fillId="3" borderId="0" xfId="1" applyNumberFormat="1" applyFont="1" applyFill="1"/>
    <xf numFmtId="165" fontId="3" fillId="3" borderId="0" xfId="0" applyNumberFormat="1" applyFont="1" applyFill="1"/>
    <xf numFmtId="164" fontId="3" fillId="3" borderId="0" xfId="0" applyNumberFormat="1" applyFont="1" applyFill="1"/>
    <xf numFmtId="43" fontId="3" fillId="3" borderId="0" xfId="0" applyNumberFormat="1" applyFont="1" applyFill="1"/>
    <xf numFmtId="0" fontId="3" fillId="3" borderId="1" xfId="0" applyFont="1" applyFill="1" applyBorder="1"/>
    <xf numFmtId="43" fontId="4" fillId="3" borderId="0" xfId="1" applyFont="1" applyFill="1"/>
    <xf numFmtId="165" fontId="3" fillId="3" borderId="1" xfId="1" applyNumberFormat="1" applyFont="1" applyFill="1" applyBorder="1"/>
    <xf numFmtId="165" fontId="3" fillId="3" borderId="1" xfId="0" applyNumberFormat="1" applyFont="1" applyFill="1" applyBorder="1"/>
    <xf numFmtId="10" fontId="3" fillId="3" borderId="1" xfId="2" applyNumberFormat="1" applyFont="1" applyFill="1" applyBorder="1"/>
    <xf numFmtId="43" fontId="3" fillId="3" borderId="1" xfId="1" applyFont="1" applyFill="1" applyBorder="1"/>
    <xf numFmtId="10" fontId="3" fillId="3" borderId="1" xfId="0" applyNumberFormat="1" applyFont="1" applyFill="1" applyBorder="1"/>
    <xf numFmtId="10" fontId="3" fillId="3" borderId="0" xfId="2" applyNumberFormat="1" applyFont="1" applyFill="1"/>
    <xf numFmtId="10" fontId="3" fillId="3" borderId="0" xfId="0" applyNumberFormat="1" applyFont="1" applyFill="1"/>
    <xf numFmtId="0" fontId="5" fillId="3" borderId="0" xfId="3" applyFill="1"/>
    <xf numFmtId="164" fontId="3" fillId="2" borderId="1" xfId="0" applyNumberFormat="1" applyFont="1" applyFill="1" applyBorder="1"/>
    <xf numFmtId="9" fontId="3" fillId="2" borderId="1" xfId="0" applyNumberFormat="1" applyFont="1" applyFill="1" applyBorder="1"/>
    <xf numFmtId="0" fontId="3" fillId="2" borderId="1" xfId="0" applyFont="1" applyFill="1" applyBorder="1"/>
    <xf numFmtId="9" fontId="3" fillId="3" borderId="0" xfId="2" applyFont="1" applyFill="1"/>
  </cellXfs>
  <cellStyles count="4">
    <cellStyle name="Comma" xfId="1" builtinId="3"/>
    <cellStyle name="Hyperlink" xfId="3" builtinId="8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FF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hedividendprince.com/resources-tools/the-dividend-calcul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16A96-BF43-CE4D-A7C3-3C2FB9EC6659}">
  <dimension ref="A1:N38"/>
  <sheetViews>
    <sheetView tabSelected="1" zoomScale="125" workbookViewId="0">
      <selection activeCell="F10" sqref="F10"/>
    </sheetView>
  </sheetViews>
  <sheetFormatPr baseColWidth="10" defaultRowHeight="16"/>
  <cols>
    <col min="1" max="1" width="37.33203125" style="2" customWidth="1"/>
    <col min="2" max="2" width="16.5" style="2" customWidth="1"/>
    <col min="3" max="3" width="16.6640625" style="2" bestFit="1" customWidth="1"/>
    <col min="4" max="4" width="25.1640625" style="2" bestFit="1" customWidth="1"/>
    <col min="5" max="5" width="13.5" style="2" customWidth="1"/>
    <col min="6" max="6" width="23.33203125" style="2" customWidth="1"/>
    <col min="7" max="7" width="14.1640625" style="2" bestFit="1" customWidth="1"/>
    <col min="8" max="9" width="22" style="2" customWidth="1"/>
    <col min="10" max="10" width="23" style="2" customWidth="1"/>
    <col min="11" max="11" width="13" style="2" bestFit="1" customWidth="1"/>
    <col min="12" max="16384" width="10.83203125" style="2"/>
  </cols>
  <sheetData>
    <row r="1" spans="1:14">
      <c r="A1" s="1" t="s">
        <v>0</v>
      </c>
      <c r="F1" s="23" t="s">
        <v>20</v>
      </c>
    </row>
    <row r="2" spans="1:14">
      <c r="C2" s="26"/>
      <c r="D2" s="2" t="s">
        <v>19</v>
      </c>
      <c r="H2" s="4"/>
    </row>
    <row r="3" spans="1:14">
      <c r="I3" s="5"/>
    </row>
    <row r="5" spans="1:14">
      <c r="A5" s="6" t="s">
        <v>1</v>
      </c>
      <c r="B5" s="24">
        <v>100000</v>
      </c>
      <c r="D5" s="6" t="s">
        <v>5</v>
      </c>
      <c r="E5" s="25">
        <v>7.0000000000000007E-2</v>
      </c>
      <c r="F5" s="9"/>
      <c r="I5" s="10"/>
      <c r="J5" s="11"/>
      <c r="K5" s="11"/>
      <c r="M5" s="12"/>
      <c r="N5" s="12"/>
    </row>
    <row r="6" spans="1:14">
      <c r="B6" s="12"/>
      <c r="I6" s="11"/>
      <c r="J6" s="11"/>
      <c r="K6" s="11"/>
    </row>
    <row r="7" spans="1:14">
      <c r="A7" s="6" t="s">
        <v>2</v>
      </c>
      <c r="B7" s="24">
        <v>12000</v>
      </c>
      <c r="D7" s="6" t="s">
        <v>6</v>
      </c>
      <c r="E7" s="25">
        <v>0.15</v>
      </c>
      <c r="H7" s="13"/>
      <c r="I7" s="11"/>
      <c r="J7" s="11"/>
      <c r="K7" s="11"/>
    </row>
    <row r="8" spans="1:14">
      <c r="B8" s="12"/>
      <c r="H8" s="12"/>
      <c r="I8" s="11"/>
    </row>
    <row r="9" spans="1:14">
      <c r="A9" s="6" t="s">
        <v>3</v>
      </c>
      <c r="B9" s="25">
        <v>7.0000000000000007E-2</v>
      </c>
      <c r="C9" s="9"/>
      <c r="D9" s="6" t="s">
        <v>7</v>
      </c>
      <c r="E9" s="14">
        <v>10</v>
      </c>
      <c r="H9" s="5"/>
      <c r="I9" s="15"/>
    </row>
    <row r="10" spans="1:14">
      <c r="H10" s="5"/>
      <c r="I10" s="5"/>
    </row>
    <row r="11" spans="1:14">
      <c r="A11" s="6" t="s">
        <v>4</v>
      </c>
      <c r="B11" s="25">
        <v>0.05</v>
      </c>
      <c r="C11" s="9"/>
      <c r="I11" s="11"/>
      <c r="J11" s="11"/>
      <c r="K11" s="11"/>
      <c r="M11" s="12"/>
      <c r="N11" s="12"/>
    </row>
    <row r="12" spans="1:14">
      <c r="A12" s="3"/>
      <c r="I12" s="11"/>
      <c r="J12" s="11"/>
      <c r="K12" s="11"/>
      <c r="M12" s="12"/>
      <c r="N12" s="12"/>
    </row>
    <row r="14" spans="1:14">
      <c r="A14" s="6" t="s">
        <v>8</v>
      </c>
      <c r="B14" s="7">
        <f>J28</f>
        <v>1803.3643702111394</v>
      </c>
      <c r="D14" s="9"/>
      <c r="F14" s="27"/>
    </row>
    <row r="16" spans="1:14">
      <c r="C16" s="21"/>
      <c r="D16" s="11"/>
    </row>
    <row r="17" spans="1:11">
      <c r="C17" s="11"/>
      <c r="E17" s="21"/>
    </row>
    <row r="18" spans="1:11">
      <c r="A18" s="6" t="s">
        <v>9</v>
      </c>
      <c r="B18" s="6" t="s">
        <v>10</v>
      </c>
      <c r="C18" s="6" t="s">
        <v>11</v>
      </c>
      <c r="D18" s="6" t="s">
        <v>12</v>
      </c>
      <c r="E18" s="6" t="s">
        <v>13</v>
      </c>
      <c r="F18" s="6" t="s">
        <v>14</v>
      </c>
      <c r="G18" s="6" t="s">
        <v>15</v>
      </c>
      <c r="H18" s="6" t="s">
        <v>16</v>
      </c>
      <c r="I18" s="6" t="s">
        <v>17</v>
      </c>
      <c r="J18" s="6" t="s">
        <v>18</v>
      </c>
    </row>
    <row r="19" spans="1:11">
      <c r="A19" s="14">
        <v>1</v>
      </c>
      <c r="B19" s="16">
        <f>B5</f>
        <v>100000</v>
      </c>
      <c r="C19" s="17">
        <f>B19*D19</f>
        <v>5000</v>
      </c>
      <c r="D19" s="8">
        <f>B11</f>
        <v>0.05</v>
      </c>
      <c r="E19" s="18">
        <f>D19</f>
        <v>0.05</v>
      </c>
      <c r="F19" s="17">
        <f t="shared" ref="F19:F28" si="0">(C19*(1-$E$7))</f>
        <v>4250</v>
      </c>
      <c r="G19" s="17">
        <f>B19*$B$9</f>
        <v>7000.0000000000009</v>
      </c>
      <c r="H19" s="7">
        <f>$B$7</f>
        <v>12000</v>
      </c>
      <c r="I19" s="17">
        <f>B19+G19+F19+H19</f>
        <v>123250</v>
      </c>
      <c r="J19" s="19">
        <f>+C19/12</f>
        <v>416.66666666666669</v>
      </c>
    </row>
    <row r="20" spans="1:11">
      <c r="A20" s="14">
        <v>2</v>
      </c>
      <c r="B20" s="17">
        <f>I19</f>
        <v>123250</v>
      </c>
      <c r="C20" s="17">
        <f>B20*D20</f>
        <v>6162.5</v>
      </c>
      <c r="D20" s="20">
        <f>(C19*(1+$E$5))/(B19*(1+$B$9))</f>
        <v>0.05</v>
      </c>
      <c r="E20" s="18">
        <f>+C20/($B$19+SUM($H$19:H19))</f>
        <v>5.5022321428571427E-2</v>
      </c>
      <c r="F20" s="17">
        <f>(C20*(1-$E$7))</f>
        <v>5238.125</v>
      </c>
      <c r="G20" s="17">
        <f>B20*$B$9</f>
        <v>8627.5</v>
      </c>
      <c r="H20" s="7">
        <f t="shared" ref="H20:H28" si="1">$B$7</f>
        <v>12000</v>
      </c>
      <c r="I20" s="17">
        <f t="shared" ref="I20:I28" si="2">B20+G20+F20+H20</f>
        <v>149115.625</v>
      </c>
      <c r="J20" s="19">
        <f t="shared" ref="J20:J28" si="3">+C20/12</f>
        <v>513.54166666666663</v>
      </c>
    </row>
    <row r="21" spans="1:11">
      <c r="A21" s="14">
        <v>3</v>
      </c>
      <c r="B21" s="17">
        <f t="shared" ref="B21:B28" si="4">I20</f>
        <v>149115.625</v>
      </c>
      <c r="C21" s="17">
        <f t="shared" ref="C21:C28" si="5">B21*D21</f>
        <v>7455.78125</v>
      </c>
      <c r="D21" s="20">
        <f t="shared" ref="D21:D28" si="6">(C20*(1+$E$5))/(B20*(1+$B$9))</f>
        <v>0.05</v>
      </c>
      <c r="E21" s="18">
        <f>+C21/($B$19+SUM($H$19:H20))</f>
        <v>6.012726814516129E-2</v>
      </c>
      <c r="F21" s="17">
        <f t="shared" si="0"/>
        <v>6337.4140625</v>
      </c>
      <c r="G21" s="17">
        <f t="shared" ref="G21:G28" si="7">B21*$B$9</f>
        <v>10438.093750000002</v>
      </c>
      <c r="H21" s="7">
        <f t="shared" si="1"/>
        <v>12000</v>
      </c>
      <c r="I21" s="17">
        <f t="shared" si="2"/>
        <v>177891.1328125</v>
      </c>
      <c r="J21" s="19">
        <f t="shared" si="3"/>
        <v>621.31510416666663</v>
      </c>
    </row>
    <row r="22" spans="1:11">
      <c r="A22" s="14">
        <v>4</v>
      </c>
      <c r="B22" s="17">
        <f t="shared" si="4"/>
        <v>177891.1328125</v>
      </c>
      <c r="C22" s="17">
        <f t="shared" si="5"/>
        <v>8894.556640625</v>
      </c>
      <c r="D22" s="20">
        <f t="shared" si="6"/>
        <v>0.05</v>
      </c>
      <c r="E22" s="18">
        <f>+C22/($B$19+SUM($H$19:H21))</f>
        <v>6.5401151769301474E-2</v>
      </c>
      <c r="F22" s="17">
        <f t="shared" si="0"/>
        <v>7560.3731445312496</v>
      </c>
      <c r="G22" s="17">
        <f t="shared" si="7"/>
        <v>12452.379296875</v>
      </c>
      <c r="H22" s="7">
        <f t="shared" si="1"/>
        <v>12000</v>
      </c>
      <c r="I22" s="17">
        <f t="shared" si="2"/>
        <v>209903.88525390625</v>
      </c>
      <c r="J22" s="19">
        <f t="shared" si="3"/>
        <v>741.21305338541663</v>
      </c>
    </row>
    <row r="23" spans="1:11">
      <c r="A23" s="14">
        <v>5</v>
      </c>
      <c r="B23" s="17">
        <f t="shared" si="4"/>
        <v>209903.88525390625</v>
      </c>
      <c r="C23" s="17">
        <f t="shared" si="5"/>
        <v>10495.194262695313</v>
      </c>
      <c r="D23" s="20">
        <f t="shared" si="6"/>
        <v>0.05</v>
      </c>
      <c r="E23" s="18">
        <f>+C23/($B$19+SUM($H$19:H22))</f>
        <v>7.091347474794131E-2</v>
      </c>
      <c r="F23" s="17">
        <f t="shared" si="0"/>
        <v>8920.9151232910153</v>
      </c>
      <c r="G23" s="17">
        <f t="shared" si="7"/>
        <v>14693.271967773439</v>
      </c>
      <c r="H23" s="7">
        <f t="shared" si="1"/>
        <v>12000</v>
      </c>
      <c r="I23" s="17">
        <f t="shared" si="2"/>
        <v>245518.07234497071</v>
      </c>
      <c r="J23" s="19">
        <f t="shared" si="3"/>
        <v>874.59952189127614</v>
      </c>
    </row>
    <row r="24" spans="1:11">
      <c r="A24" s="14">
        <v>6</v>
      </c>
      <c r="B24" s="17">
        <f t="shared" si="4"/>
        <v>245518.07234497071</v>
      </c>
      <c r="C24" s="17">
        <f t="shared" si="5"/>
        <v>12275.903617248536</v>
      </c>
      <c r="D24" s="20">
        <f t="shared" si="6"/>
        <v>0.05</v>
      </c>
      <c r="E24" s="18">
        <f>+C24/($B$19+SUM($H$19:H23))</f>
        <v>7.6724397607803349E-2</v>
      </c>
      <c r="F24" s="17">
        <f t="shared" si="0"/>
        <v>10434.518074661255</v>
      </c>
      <c r="G24" s="17">
        <f t="shared" si="7"/>
        <v>17186.265064147952</v>
      </c>
      <c r="H24" s="7">
        <f t="shared" si="1"/>
        <v>12000</v>
      </c>
      <c r="I24" s="17">
        <f t="shared" si="2"/>
        <v>285138.85548377992</v>
      </c>
      <c r="J24" s="19">
        <f t="shared" si="3"/>
        <v>1022.9919681040446</v>
      </c>
    </row>
    <row r="25" spans="1:11">
      <c r="A25" s="14">
        <v>7</v>
      </c>
      <c r="B25" s="17">
        <f t="shared" si="4"/>
        <v>285138.85548377992</v>
      </c>
      <c r="C25" s="17">
        <f t="shared" si="5"/>
        <v>14256.942774188996</v>
      </c>
      <c r="D25" s="20">
        <f t="shared" si="6"/>
        <v>0.05</v>
      </c>
      <c r="E25" s="18">
        <f>+C25/($B$19+SUM($H$19:H24))</f>
        <v>8.2889202175517415E-2</v>
      </c>
      <c r="F25" s="17">
        <f t="shared" si="0"/>
        <v>12118.401358060646</v>
      </c>
      <c r="G25" s="17">
        <f t="shared" si="7"/>
        <v>19959.719883864596</v>
      </c>
      <c r="H25" s="7">
        <f t="shared" si="1"/>
        <v>12000</v>
      </c>
      <c r="I25" s="17">
        <f t="shared" si="2"/>
        <v>329216.97672570514</v>
      </c>
      <c r="J25" s="19">
        <f t="shared" si="3"/>
        <v>1188.0785645157496</v>
      </c>
    </row>
    <row r="26" spans="1:11">
      <c r="A26" s="14">
        <v>8</v>
      </c>
      <c r="B26" s="17">
        <f t="shared" si="4"/>
        <v>329216.97672570514</v>
      </c>
      <c r="C26" s="17">
        <f t="shared" si="5"/>
        <v>16460.848836285255</v>
      </c>
      <c r="D26" s="20">
        <f t="shared" si="6"/>
        <v>4.9999999999999996E-2</v>
      </c>
      <c r="E26" s="18">
        <f>+C26/($B$19+SUM($H$19:H25))</f>
        <v>8.9461134979811174E-2</v>
      </c>
      <c r="F26" s="17">
        <f t="shared" si="0"/>
        <v>13991.721510842466</v>
      </c>
      <c r="G26" s="17">
        <f t="shared" si="7"/>
        <v>23045.188370799362</v>
      </c>
      <c r="H26" s="7">
        <f t="shared" si="1"/>
        <v>12000</v>
      </c>
      <c r="I26" s="17">
        <f t="shared" si="2"/>
        <v>378253.88660734694</v>
      </c>
      <c r="J26" s="19">
        <f t="shared" si="3"/>
        <v>1371.7374030237713</v>
      </c>
    </row>
    <row r="27" spans="1:11">
      <c r="A27" s="14">
        <v>9</v>
      </c>
      <c r="B27" s="17">
        <f t="shared" si="4"/>
        <v>378253.88660734694</v>
      </c>
      <c r="C27" s="17">
        <f t="shared" si="5"/>
        <v>18912.694330367347</v>
      </c>
      <c r="D27" s="20">
        <f t="shared" si="6"/>
        <v>4.9999999999999996E-2</v>
      </c>
      <c r="E27" s="18">
        <f>+C27/($B$19+SUM($H$19:H26))</f>
        <v>9.6493338420241562E-2</v>
      </c>
      <c r="F27" s="17">
        <f t="shared" si="0"/>
        <v>16075.790180812244</v>
      </c>
      <c r="G27" s="17">
        <f t="shared" si="7"/>
        <v>26477.772062514287</v>
      </c>
      <c r="H27" s="7">
        <f t="shared" si="1"/>
        <v>12000</v>
      </c>
      <c r="I27" s="17">
        <f t="shared" si="2"/>
        <v>432807.44885067345</v>
      </c>
      <c r="J27" s="19">
        <f t="shared" si="3"/>
        <v>1576.0578608639455</v>
      </c>
    </row>
    <row r="28" spans="1:11">
      <c r="A28" s="14">
        <v>10</v>
      </c>
      <c r="B28" s="17">
        <f t="shared" si="4"/>
        <v>432807.44885067345</v>
      </c>
      <c r="C28" s="17">
        <f t="shared" si="5"/>
        <v>21640.372442533673</v>
      </c>
      <c r="D28" s="20">
        <f>(C27*(1+$E$5))/(B27*(1+$B$9))</f>
        <v>0.05</v>
      </c>
      <c r="E28" s="18">
        <f>+C28/($B$19+SUM($H$19:H27))</f>
        <v>0.10404025212756574</v>
      </c>
      <c r="F28" s="17">
        <f t="shared" si="0"/>
        <v>18394.316576153622</v>
      </c>
      <c r="G28" s="17">
        <f t="shared" si="7"/>
        <v>30296.521419547145</v>
      </c>
      <c r="H28" s="7">
        <f t="shared" si="1"/>
        <v>12000</v>
      </c>
      <c r="I28" s="17">
        <f t="shared" si="2"/>
        <v>493498.28684637422</v>
      </c>
      <c r="J28" s="19">
        <f t="shared" si="3"/>
        <v>1803.3643702111394</v>
      </c>
    </row>
    <row r="30" spans="1:11">
      <c r="K30" s="21"/>
    </row>
    <row r="38" spans="4:8">
      <c r="D38" s="22"/>
      <c r="H38" s="12"/>
    </row>
  </sheetData>
  <hyperlinks>
    <hyperlink ref="F1" r:id="rId1" xr:uid="{7A382002-18B4-5C44-80ED-993CE063514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thedividendprince</dc:creator>
  <cp:lastModifiedBy>thedividendprince</cp:lastModifiedBy>
  <dcterms:created xsi:type="dcterms:W3CDTF">2024-12-09T09:27:10Z</dcterms:created>
  <dcterms:modified xsi:type="dcterms:W3CDTF">2024-12-27T09:10:44Z</dcterms:modified>
</cp:coreProperties>
</file>